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<sst xmlns="http://schemas.openxmlformats.org/spreadsheetml/2006/main" uniqueCount="145">
  <si>
    <t>Jan - Dec 22</t>
  </si>
  <si>
    <t>Budget 2022</t>
  </si>
  <si>
    <t>$ Over Budget</t>
  </si>
  <si>
    <t>Budget 2023</t>
  </si>
  <si>
    <t>$ Budget Diff</t>
  </si>
  <si>
    <t>Ordinary Income/Expense</t>
  </si>
  <si>
    <t>Income</t>
  </si>
  <si>
    <t>10000. · Income</t>
  </si>
  <si>
    <t>10100. · Contributions</t>
  </si>
  <si>
    <t>10150. · Operating Pledges</t>
  </si>
  <si>
    <t>10200. · Operating Contributions</t>
  </si>
  <si>
    <t>10250. · Loose Plate Contributions</t>
  </si>
  <si>
    <t>Total 10100. · Contributions</t>
  </si>
  <si>
    <t>11000 · Lease Income</t>
  </si>
  <si>
    <t>11150 · Event Rentals and CHE Lease</t>
  </si>
  <si>
    <t>11200 · Lease Income (Child Inc)</t>
  </si>
  <si>
    <t>11250 · Common Area Maint. (Child Inc.)</t>
  </si>
  <si>
    <t>Total 11000 · Lease Income</t>
  </si>
  <si>
    <t>12000 · Designated Operating Income</t>
  </si>
  <si>
    <t>12150 · Choir/Music/Arts Income</t>
  </si>
  <si>
    <t>12200 · Flower Income</t>
  </si>
  <si>
    <t>12250 · Grant Income</t>
  </si>
  <si>
    <t>12300 · Non-tax deductible income</t>
  </si>
  <si>
    <t>12400 · Proyecto Santiago Income</t>
  </si>
  <si>
    <t>12450 · Reception Income</t>
  </si>
  <si>
    <t>Total 12000 · Designated Operating Income</t>
  </si>
  <si>
    <t>Total 10000. · Income</t>
  </si>
  <si>
    <t>Total Income</t>
  </si>
  <si>
    <t>Gross Profit</t>
  </si>
  <si>
    <t>Expense</t>
  </si>
  <si>
    <t>51000 · Worship Resources</t>
  </si>
  <si>
    <t>51150 · Acolytes</t>
  </si>
  <si>
    <t>51200 · Altar Guild</t>
  </si>
  <si>
    <t>51250 · Audio Ministry</t>
  </si>
  <si>
    <t>51300 · Piano Tuning/Music Licensing</t>
  </si>
  <si>
    <t>51350 · 10.30 Musicians</t>
  </si>
  <si>
    <t>51400 · 1.00 Musicians</t>
  </si>
  <si>
    <t>51450 · 5.00 Musicians</t>
  </si>
  <si>
    <t>51550 · Flowers</t>
  </si>
  <si>
    <t>51600 · Other Worship Resources</t>
  </si>
  <si>
    <t>Total 51000 · Worship Resources</t>
  </si>
  <si>
    <t>52000 · Ministry and Outreach</t>
  </si>
  <si>
    <t>52150 · Welcome Table</t>
  </si>
  <si>
    <t>52200 · Homeless Ministries</t>
  </si>
  <si>
    <t>52300 · Proyecto Leader Disc. Stipend</t>
  </si>
  <si>
    <t>52350 · Rector's Discretionary Stipend</t>
  </si>
  <si>
    <t>52400 · Assoc. Rector Disc. Stipend</t>
  </si>
  <si>
    <t>52450 · Pastoral Care Ministries</t>
  </si>
  <si>
    <t>52500 · Newcomers</t>
  </si>
  <si>
    <t>52550 · Rector's Projects</t>
  </si>
  <si>
    <t>52600 · Proyecto Santiago</t>
  </si>
  <si>
    <t>52650 · Receptions</t>
  </si>
  <si>
    <t>52700 · Stewardship Committee</t>
  </si>
  <si>
    <t>52750 · Good Friday Project</t>
  </si>
  <si>
    <t>Total 52000 · Ministry and Outreach</t>
  </si>
  <si>
    <t>53000 · Christian Formation</t>
  </si>
  <si>
    <t>53150 · Adult Formation</t>
  </si>
  <si>
    <t>53200 · Children's Ministry</t>
  </si>
  <si>
    <t>53250 · Youth Ministry</t>
  </si>
  <si>
    <t>53300 · Nursery Ministry</t>
  </si>
  <si>
    <t>Total 53000 · Christian Formation</t>
  </si>
  <si>
    <t>54000 · Episcopal Diocese of Texas</t>
  </si>
  <si>
    <t>54200 · Diocesan Assessment</t>
  </si>
  <si>
    <t>54250 · Diocesan Council</t>
  </si>
  <si>
    <t>61200 · Diocesan Insurance Assessment</t>
  </si>
  <si>
    <t>Total 54000 · Episcopal Diocese of Texas</t>
  </si>
  <si>
    <t>55000A · Staff Compensation</t>
  </si>
  <si>
    <t>55000 · Program Staff</t>
  </si>
  <si>
    <t>55001 · Rector Salary</t>
  </si>
  <si>
    <t>55002 · Rector Housing Allowance</t>
  </si>
  <si>
    <t>55003 · Rector Social Security</t>
  </si>
  <si>
    <t>55004 · Rector Pension</t>
  </si>
  <si>
    <t>55005 · Rector Mileage Expense</t>
  </si>
  <si>
    <t>55006 · Rector Dental</t>
  </si>
  <si>
    <t>55007 · Rector Cont. Education</t>
  </si>
  <si>
    <t>55008 · Rector Business Expenses</t>
  </si>
  <si>
    <t>55011 · Assoc. Rector Salary</t>
  </si>
  <si>
    <t>55013 · Assoc. Rector Social Security</t>
  </si>
  <si>
    <t>55014 · Assoc. Rector Pension</t>
  </si>
  <si>
    <t>55015 · Assoc. Rector Mileage</t>
  </si>
  <si>
    <t>55016 · Assoc. Rector Dental</t>
  </si>
  <si>
    <t>55017 · Assoc. Rector Cont. Ed.</t>
  </si>
  <si>
    <t>55018 · Assoc. Rector Business Expenses</t>
  </si>
  <si>
    <t>55021 · Proyecto Leader Mileage</t>
  </si>
  <si>
    <t>55030 · Youth Minister Salary</t>
  </si>
  <si>
    <t>55031 · Youth Minister Health Plan</t>
  </si>
  <si>
    <t>55032 · Youth Minister Pension</t>
  </si>
  <si>
    <t>55035 · Youth Min. Business Expense</t>
  </si>
  <si>
    <t>55040 · Children's Minister Salary</t>
  </si>
  <si>
    <t>55044 · Children's Minister Cont. Ed.</t>
  </si>
  <si>
    <t>55055 · Children's Minister Bus. Exp.</t>
  </si>
  <si>
    <t>55060 · Nursery Staff</t>
  </si>
  <si>
    <t>Total 55000 · Program Staff</t>
  </si>
  <si>
    <t>55062 · Music Staff</t>
  </si>
  <si>
    <t>55063 · 10.30 Music Min.Salary</t>
  </si>
  <si>
    <t>55064 · 10.30 Music Minister Pension</t>
  </si>
  <si>
    <t>55070 · 10.30 Pianist Salary</t>
  </si>
  <si>
    <t>55072 · 1.00 Music Minister Salary</t>
  </si>
  <si>
    <t>55073 · 5.00 Music Minister Salary</t>
  </si>
  <si>
    <t>55075 · 5.00 Pianist Salary</t>
  </si>
  <si>
    <t>55076 · Sound Technician Salary</t>
  </si>
  <si>
    <t>55077 · Sound Technician Pension</t>
  </si>
  <si>
    <t>Total 55062 · Music Staff</t>
  </si>
  <si>
    <t>55080 · Administrative Staff</t>
  </si>
  <si>
    <t>55081 · Parish Administrator Salary</t>
  </si>
  <si>
    <t>55082 · Parish Admin. Health Plan</t>
  </si>
  <si>
    <t>55083 · Parish Admin. Pension</t>
  </si>
  <si>
    <t>55090 · Office Assistant Salary</t>
  </si>
  <si>
    <t>55091 · Office Asst. Pension</t>
  </si>
  <si>
    <t>Total 55080 · Administrative Staff</t>
  </si>
  <si>
    <t>55100 · Workers' Compensation</t>
  </si>
  <si>
    <t>55101 · Payroll Taxes</t>
  </si>
  <si>
    <t>55102 · Payroll Expenses</t>
  </si>
  <si>
    <t>Total 55000A · Staff Compensation</t>
  </si>
  <si>
    <t>56000 · Contract Services</t>
  </si>
  <si>
    <t>56001 · Accountant</t>
  </si>
  <si>
    <t>56002 · Supply Priest</t>
  </si>
  <si>
    <t>56003 · Sextons</t>
  </si>
  <si>
    <t>56005 · Rental Staff</t>
  </si>
  <si>
    <t>56006 · Audit</t>
  </si>
  <si>
    <t>56007 · Attorney</t>
  </si>
  <si>
    <t>Total 56000 · Contract Services</t>
  </si>
  <si>
    <t>57000 · Operations and Business</t>
  </si>
  <si>
    <t>57001 · Mortgage Principal</t>
  </si>
  <si>
    <t>57002 · Mortgage Interest</t>
  </si>
  <si>
    <t>57003 · Property Insurance</t>
  </si>
  <si>
    <t>57006 · Building and Property Security</t>
  </si>
  <si>
    <t>57008 · Mowing/Landscaping</t>
  </si>
  <si>
    <t>57010 · Waste Collection</t>
  </si>
  <si>
    <t>57111 · Electricity</t>
  </si>
  <si>
    <t>57112 · Water/Drainage RCAH</t>
  </si>
  <si>
    <t>57113 · Gas</t>
  </si>
  <si>
    <t>57115 · Janitorial Supplies</t>
  </si>
  <si>
    <t>57116 · Office Supplies</t>
  </si>
  <si>
    <t>57118 · Postage and Delivery</t>
  </si>
  <si>
    <t>57119 · Copier</t>
  </si>
  <si>
    <t>57120 · Computer and Internet</t>
  </si>
  <si>
    <t>57123 · Telephone</t>
  </si>
  <si>
    <t>57124 · Bank Service Charges</t>
  </si>
  <si>
    <t>57125 · Church Repairs and Maintenance</t>
  </si>
  <si>
    <t>57135 · Leased Buildings Maintenance</t>
  </si>
  <si>
    <t>Total 57000 · Operations and Business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</si>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</sst>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;&quot;-&quot;#,##0.00"/>
  </numFmts>
  <fonts count="5">
    <font>
      <sz val="11"/>
      <color indexed="8"/>
      <name val="Calibri"/>
    </font>
    <font>
      <b val="1"/>
      <sz val="10"/>
      <color indexed="8"/>
      <name val="Arial"/>
    </font>
    <font>
      <b val="1"/>
      <sz val="8"/>
      <color indexed="8"/>
      <name val="Arial"/>
    </font>
    <font>
      <sz val="15"/>
      <color indexed="8"/>
      <name val="Calibri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bottom"/>
    </xf>
    <xf numFmtId="49" fontId="2" fillId="2" borderId="3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59" fontId="4" fillId="2" borderId="4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59" fontId="4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59" fontId="4" fillId="2" borderId="5" applyNumberFormat="1" applyFont="1" applyFill="1" applyBorder="1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59" fontId="4" fillId="2" borderId="6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59" fontId="4" fillId="2" borderId="7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R142"/>
  <sheetViews>
    <sheetView workbookViewId="0" showGridLines="0" defaultGridColor="1"/>
  </sheetViews>
  <sheetFormatPr defaultColWidth="8.83333" defaultRowHeight="15" customHeight="1" outlineLevelRow="0" outlineLevelCol="0"/>
  <cols>
    <col min="1" max="6" width="3" style="1" customWidth="1"/>
    <col min="7" max="7" width="34.5" style="1" customWidth="1"/>
    <col min="8" max="8" width="10.1719" style="1" customWidth="1"/>
    <col min="9" max="9" width="2.35156" style="1" customWidth="1"/>
    <col min="10" max="10" width="8.67188" style="1" customWidth="1"/>
    <col min="11" max="11" width="2.35156" style="1" customWidth="1"/>
    <col min="12" max="12" width="12" style="1" customWidth="1"/>
    <col min="13" max="15" width="2.35156" style="1" customWidth="1"/>
    <col min="16" max="16" width="8.67188" style="1" customWidth="1"/>
    <col min="17" max="17" width="2.35156" style="1" customWidth="1"/>
    <col min="18" max="18" width="12" style="1" customWidth="1"/>
    <col min="19" max="16384" width="8.85156" style="1" customWidth="1"/>
  </cols>
  <sheetData>
    <row r="1" ht="15.75" customHeight="1">
      <c r="A1" s="2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2"/>
      <c r="O1" s="3"/>
      <c r="P1" s="3"/>
      <c r="Q1" s="3"/>
      <c r="R1" s="4"/>
    </row>
    <row r="2" ht="16.5" customHeight="1">
      <c r="A2" s="5"/>
      <c r="B2" s="5"/>
      <c r="C2" s="5"/>
      <c r="D2" s="5"/>
      <c r="E2" s="5"/>
      <c r="F2" s="5"/>
      <c r="G2" s="5"/>
      <c r="H2" t="s" s="6">
        <v>0</v>
      </c>
      <c r="I2" s="7"/>
      <c r="J2" t="s" s="6">
        <v>1</v>
      </c>
      <c r="K2" s="7"/>
      <c r="L2" t="s" s="6">
        <v>2</v>
      </c>
      <c r="M2" s="7"/>
      <c r="N2" s="2"/>
      <c r="O2" s="7"/>
      <c r="P2" t="s" s="6">
        <v>3</v>
      </c>
      <c r="Q2" s="7"/>
      <c r="R2" t="s" s="6">
        <v>4</v>
      </c>
    </row>
    <row r="3" ht="15.75" customHeight="1">
      <c r="A3" s="2"/>
      <c r="B3" t="s" s="2">
        <v>5</v>
      </c>
      <c r="C3" s="2"/>
      <c r="D3" s="2"/>
      <c r="E3" s="2"/>
      <c r="F3" s="2"/>
      <c r="G3" s="2"/>
      <c r="H3" s="8"/>
      <c r="I3" s="9"/>
      <c r="J3" s="8"/>
      <c r="K3" s="9"/>
      <c r="L3" s="8"/>
      <c r="M3" s="9"/>
      <c r="N3" s="9"/>
      <c r="O3" s="9"/>
      <c r="P3" s="8"/>
      <c r="Q3" s="9"/>
      <c r="R3" s="10"/>
    </row>
    <row r="4" ht="15" customHeight="1">
      <c r="A4" s="2"/>
      <c r="B4" s="2"/>
      <c r="C4" s="2"/>
      <c r="D4" t="s" s="2">
        <v>6</v>
      </c>
      <c r="E4" s="2"/>
      <c r="F4" s="2"/>
      <c r="G4" s="2"/>
      <c r="H4" s="11"/>
      <c r="I4" s="9"/>
      <c r="J4" s="11"/>
      <c r="K4" s="9"/>
      <c r="L4" s="11"/>
      <c r="M4" s="9"/>
      <c r="N4" s="9"/>
      <c r="O4" s="9"/>
      <c r="P4" s="11"/>
      <c r="Q4" s="9"/>
      <c r="R4" s="12"/>
    </row>
    <row r="5" ht="15" customHeight="1">
      <c r="A5" s="2"/>
      <c r="B5" s="2"/>
      <c r="C5" s="2"/>
      <c r="D5" s="2"/>
      <c r="E5" t="s" s="2">
        <v>7</v>
      </c>
      <c r="F5" s="2"/>
      <c r="G5" s="2"/>
      <c r="H5" s="11"/>
      <c r="I5" s="9"/>
      <c r="J5" s="11"/>
      <c r="K5" s="9"/>
      <c r="L5" s="11"/>
      <c r="M5" s="9"/>
      <c r="N5" s="9"/>
      <c r="O5" s="9"/>
      <c r="P5" s="11"/>
      <c r="Q5" s="9"/>
      <c r="R5" s="12"/>
    </row>
    <row r="6" ht="15" customHeight="1">
      <c r="A6" s="2"/>
      <c r="B6" s="2"/>
      <c r="C6" s="2"/>
      <c r="D6" s="2"/>
      <c r="E6" s="2"/>
      <c r="F6" t="s" s="2">
        <v>8</v>
      </c>
      <c r="G6" s="2"/>
      <c r="H6" s="11"/>
      <c r="I6" s="9"/>
      <c r="J6" s="11"/>
      <c r="K6" s="9"/>
      <c r="L6" s="11"/>
      <c r="M6" s="9"/>
      <c r="N6" s="9"/>
      <c r="O6" s="9"/>
      <c r="P6" s="11"/>
      <c r="Q6" s="9"/>
      <c r="R6" s="12"/>
    </row>
    <row r="7" ht="15" customHeight="1">
      <c r="A7" s="2"/>
      <c r="B7" s="2"/>
      <c r="C7" s="2"/>
      <c r="D7" s="2"/>
      <c r="E7" s="2"/>
      <c r="F7" s="2"/>
      <c r="G7" t="s" s="2">
        <v>9</v>
      </c>
      <c r="H7" s="11">
        <v>609089.8100000001</v>
      </c>
      <c r="I7" s="9"/>
      <c r="J7" s="11">
        <v>612293.4</v>
      </c>
      <c r="K7" s="9"/>
      <c r="L7" s="11">
        <f>ROUND((H7-J7),5)</f>
        <v>-3203.59</v>
      </c>
      <c r="M7" s="9"/>
      <c r="N7" s="9"/>
      <c r="O7" s="9"/>
      <c r="P7" s="11">
        <v>659389</v>
      </c>
      <c r="Q7" s="9"/>
      <c r="R7" s="13">
        <f>P7-J7</f>
        <v>47095.6</v>
      </c>
    </row>
    <row r="8" ht="15" customHeight="1">
      <c r="A8" s="2"/>
      <c r="B8" s="2"/>
      <c r="C8" s="2"/>
      <c r="D8" s="2"/>
      <c r="E8" s="2"/>
      <c r="F8" s="2"/>
      <c r="G8" t="s" s="2">
        <v>10</v>
      </c>
      <c r="H8" s="11">
        <v>131356.27</v>
      </c>
      <c r="I8" s="9"/>
      <c r="J8" s="11">
        <v>135000</v>
      </c>
      <c r="K8" s="9"/>
      <c r="L8" s="11">
        <f>ROUND((H8-J8),5)</f>
        <v>-3643.73</v>
      </c>
      <c r="M8" s="9"/>
      <c r="N8" s="9"/>
      <c r="O8" s="9"/>
      <c r="P8" s="11">
        <v>135000</v>
      </c>
      <c r="Q8" s="9"/>
      <c r="R8" s="13">
        <f>P8-J8</f>
        <v>0</v>
      </c>
    </row>
    <row r="9" ht="15.75" customHeight="1">
      <c r="A9" s="2"/>
      <c r="B9" s="2"/>
      <c r="C9" s="2"/>
      <c r="D9" s="2"/>
      <c r="E9" s="2"/>
      <c r="F9" s="2"/>
      <c r="G9" t="s" s="2">
        <v>11</v>
      </c>
      <c r="H9" s="14">
        <v>8049.65</v>
      </c>
      <c r="I9" s="9"/>
      <c r="J9" s="14">
        <v>10000</v>
      </c>
      <c r="K9" s="9"/>
      <c r="L9" s="14">
        <f>ROUND((H9-J9),5)</f>
        <v>-1950.35</v>
      </c>
      <c r="M9" s="9"/>
      <c r="N9" s="9"/>
      <c r="O9" s="9"/>
      <c r="P9" s="14">
        <v>10000</v>
      </c>
      <c r="Q9" s="9"/>
      <c r="R9" s="15">
        <f>P9-J9</f>
        <v>0</v>
      </c>
    </row>
    <row r="10" ht="15" customHeight="1">
      <c r="A10" s="2"/>
      <c r="B10" s="2"/>
      <c r="C10" s="2"/>
      <c r="D10" s="2"/>
      <c r="E10" s="2"/>
      <c r="F10" t="s" s="2">
        <v>12</v>
      </c>
      <c r="G10" s="2"/>
      <c r="H10" s="16">
        <f>ROUND(SUM(H6:H9),5)</f>
        <v>748495.73</v>
      </c>
      <c r="I10" s="9"/>
      <c r="J10" s="16">
        <f>ROUND(SUM(J6:J9),5)</f>
        <v>757293.4</v>
      </c>
      <c r="K10" s="9"/>
      <c r="L10" s="16">
        <f>ROUND((H10-J10),5)</f>
        <v>-8797.67</v>
      </c>
      <c r="M10" s="9"/>
      <c r="N10" s="9"/>
      <c r="O10" s="9"/>
      <c r="P10" s="16">
        <f>ROUND(SUM(P6:P9),5)</f>
        <v>804389</v>
      </c>
      <c r="Q10" s="9"/>
      <c r="R10" s="17">
        <f>P10-J10</f>
        <v>47095.6</v>
      </c>
    </row>
    <row r="11" ht="15" customHeight="1">
      <c r="A11" s="2"/>
      <c r="B11" s="2"/>
      <c r="C11" s="2"/>
      <c r="D11" s="2"/>
      <c r="E11" s="2"/>
      <c r="F11" t="s" s="2">
        <v>13</v>
      </c>
      <c r="G11" s="2"/>
      <c r="H11" s="11"/>
      <c r="I11" s="9"/>
      <c r="J11" s="11"/>
      <c r="K11" s="9"/>
      <c r="L11" s="11"/>
      <c r="M11" s="9"/>
      <c r="N11" s="9"/>
      <c r="O11" s="9"/>
      <c r="P11" s="11"/>
      <c r="Q11" s="9"/>
      <c r="R11" s="12"/>
    </row>
    <row r="12" ht="15" customHeight="1">
      <c r="A12" s="2"/>
      <c r="B12" s="2"/>
      <c r="C12" s="2"/>
      <c r="D12" s="2"/>
      <c r="E12" s="2"/>
      <c r="F12" s="2"/>
      <c r="G12" t="s" s="2">
        <v>14</v>
      </c>
      <c r="H12" s="11">
        <v>21500</v>
      </c>
      <c r="I12" s="9"/>
      <c r="J12" s="11">
        <v>27750</v>
      </c>
      <c r="K12" s="9"/>
      <c r="L12" s="11">
        <f>ROUND((H12-J12),5)</f>
        <v>-6250</v>
      </c>
      <c r="M12" s="9"/>
      <c r="N12" s="9"/>
      <c r="O12" s="9"/>
      <c r="P12" s="11">
        <v>27000</v>
      </c>
      <c r="Q12" s="9"/>
      <c r="R12" s="13">
        <f>P12-J12</f>
        <v>-750</v>
      </c>
    </row>
    <row r="13" ht="15" customHeight="1">
      <c r="A13" s="2"/>
      <c r="B13" s="2"/>
      <c r="C13" s="2"/>
      <c r="D13" s="2"/>
      <c r="E13" s="2"/>
      <c r="F13" s="2"/>
      <c r="G13" t="s" s="2">
        <v>15</v>
      </c>
      <c r="H13" s="11">
        <v>62920</v>
      </c>
      <c r="I13" s="9"/>
      <c r="J13" s="11">
        <v>58080</v>
      </c>
      <c r="K13" s="9"/>
      <c r="L13" s="11">
        <f>ROUND((H13-J13),5)</f>
        <v>4840</v>
      </c>
      <c r="M13" s="9"/>
      <c r="N13" s="9"/>
      <c r="O13" s="9"/>
      <c r="P13" s="11">
        <v>58080</v>
      </c>
      <c r="Q13" s="9"/>
      <c r="R13" s="13">
        <f>P13-J13</f>
        <v>0</v>
      </c>
    </row>
    <row r="14" ht="15.75" customHeight="1">
      <c r="A14" s="2"/>
      <c r="B14" s="2"/>
      <c r="C14" s="2"/>
      <c r="D14" s="2"/>
      <c r="E14" s="2"/>
      <c r="F14" s="2"/>
      <c r="G14" t="s" s="2">
        <v>16</v>
      </c>
      <c r="H14" s="14">
        <v>12350</v>
      </c>
      <c r="I14" s="9"/>
      <c r="J14" s="14">
        <v>11400</v>
      </c>
      <c r="K14" s="9"/>
      <c r="L14" s="14">
        <f>ROUND((H14-J14),5)</f>
        <v>950</v>
      </c>
      <c r="M14" s="9"/>
      <c r="N14" s="9"/>
      <c r="O14" s="9"/>
      <c r="P14" s="14">
        <v>11400</v>
      </c>
      <c r="Q14" s="9"/>
      <c r="R14" s="15">
        <f>P14-J14</f>
        <v>0</v>
      </c>
    </row>
    <row r="15" ht="15" customHeight="1">
      <c r="A15" s="2"/>
      <c r="B15" s="2"/>
      <c r="C15" s="2"/>
      <c r="D15" s="2"/>
      <c r="E15" s="2"/>
      <c r="F15" t="s" s="2">
        <v>17</v>
      </c>
      <c r="G15" s="2"/>
      <c r="H15" s="16">
        <f>ROUND(SUM(H11:H14),5)</f>
        <v>96770</v>
      </c>
      <c r="I15" s="9"/>
      <c r="J15" s="16">
        <f>ROUND(SUM(J11:J14),5)</f>
        <v>97230</v>
      </c>
      <c r="K15" s="9"/>
      <c r="L15" s="16">
        <f>ROUND((H15-J15),5)</f>
        <v>-460</v>
      </c>
      <c r="M15" s="9"/>
      <c r="N15" s="9"/>
      <c r="O15" s="9"/>
      <c r="P15" s="16">
        <f>ROUND(SUM(P11:P14),5)</f>
        <v>96480</v>
      </c>
      <c r="Q15" s="9"/>
      <c r="R15" s="17">
        <f>P15-J15</f>
        <v>-750</v>
      </c>
    </row>
    <row r="16" ht="15" customHeight="1">
      <c r="A16" s="2"/>
      <c r="B16" s="2"/>
      <c r="C16" s="2"/>
      <c r="D16" s="2"/>
      <c r="E16" s="2"/>
      <c r="F16" t="s" s="2">
        <v>18</v>
      </c>
      <c r="G16" s="2"/>
      <c r="H16" s="11"/>
      <c r="I16" s="9"/>
      <c r="J16" s="11"/>
      <c r="K16" s="9"/>
      <c r="L16" s="11"/>
      <c r="M16" s="9"/>
      <c r="N16" s="9"/>
      <c r="O16" s="9"/>
      <c r="P16" s="11"/>
      <c r="Q16" s="9"/>
      <c r="R16" s="12"/>
    </row>
    <row r="17" ht="15" customHeight="1">
      <c r="A17" s="2"/>
      <c r="B17" s="2"/>
      <c r="C17" s="2"/>
      <c r="D17" s="2"/>
      <c r="E17" s="2"/>
      <c r="F17" s="2"/>
      <c r="G17" t="s" s="2">
        <v>19</v>
      </c>
      <c r="H17" s="11">
        <v>3993.62</v>
      </c>
      <c r="I17" s="9"/>
      <c r="J17" s="11">
        <v>3993.62</v>
      </c>
      <c r="K17" s="9"/>
      <c r="L17" s="11">
        <f>ROUND((H17-J17),5)</f>
        <v>0</v>
      </c>
      <c r="M17" s="9"/>
      <c r="N17" s="9"/>
      <c r="O17" s="9"/>
      <c r="P17" s="11"/>
      <c r="Q17" s="9"/>
      <c r="R17" s="12"/>
    </row>
    <row r="18" ht="15" customHeight="1">
      <c r="A18" s="2"/>
      <c r="B18" s="2"/>
      <c r="C18" s="2"/>
      <c r="D18" s="2"/>
      <c r="E18" s="2"/>
      <c r="F18" s="2"/>
      <c r="G18" t="s" s="2">
        <v>20</v>
      </c>
      <c r="H18" s="11">
        <v>678.24</v>
      </c>
      <c r="I18" s="9"/>
      <c r="J18" s="11">
        <v>678.24</v>
      </c>
      <c r="K18" s="9"/>
      <c r="L18" s="11">
        <f>ROUND((H18-J18),5)</f>
        <v>0</v>
      </c>
      <c r="M18" s="9"/>
      <c r="N18" s="9"/>
      <c r="O18" s="9"/>
      <c r="P18" s="11"/>
      <c r="Q18" s="9"/>
      <c r="R18" s="12"/>
    </row>
    <row r="19" ht="15" customHeight="1">
      <c r="A19" s="2"/>
      <c r="B19" s="2"/>
      <c r="C19" s="2"/>
      <c r="D19" s="2"/>
      <c r="E19" s="2"/>
      <c r="F19" s="2"/>
      <c r="G19" t="s" s="2">
        <v>21</v>
      </c>
      <c r="H19" s="11">
        <v>25000</v>
      </c>
      <c r="I19" s="9"/>
      <c r="J19" s="11">
        <v>25000</v>
      </c>
      <c r="K19" s="9"/>
      <c r="L19" s="11">
        <f>ROUND((H19-J19),5)</f>
        <v>0</v>
      </c>
      <c r="M19" s="9"/>
      <c r="N19" s="9"/>
      <c r="O19" s="9"/>
      <c r="P19" s="11"/>
      <c r="Q19" s="9"/>
      <c r="R19" s="12"/>
    </row>
    <row r="20" ht="15" customHeight="1">
      <c r="A20" s="2"/>
      <c r="B20" s="2"/>
      <c r="C20" s="2"/>
      <c r="D20" s="2"/>
      <c r="E20" s="2"/>
      <c r="F20" s="2"/>
      <c r="G20" t="s" s="2">
        <v>22</v>
      </c>
      <c r="H20" s="11">
        <v>886</v>
      </c>
      <c r="I20" s="9"/>
      <c r="J20" s="11">
        <v>886</v>
      </c>
      <c r="K20" s="9"/>
      <c r="L20" s="11">
        <f>ROUND((H20-J20),5)</f>
        <v>0</v>
      </c>
      <c r="M20" s="9"/>
      <c r="N20" s="9"/>
      <c r="O20" s="9"/>
      <c r="P20" s="11"/>
      <c r="Q20" s="9"/>
      <c r="R20" s="12"/>
    </row>
    <row r="21" ht="15" customHeight="1">
      <c r="A21" s="2"/>
      <c r="B21" s="2"/>
      <c r="C21" s="2"/>
      <c r="D21" s="2"/>
      <c r="E21" s="2"/>
      <c r="F21" s="2"/>
      <c r="G21" t="s" s="2">
        <v>23</v>
      </c>
      <c r="H21" s="11">
        <v>928.48</v>
      </c>
      <c r="I21" s="9"/>
      <c r="J21" s="11">
        <v>928.48</v>
      </c>
      <c r="K21" s="9"/>
      <c r="L21" s="11">
        <f>ROUND((H21-J21),5)</f>
        <v>0</v>
      </c>
      <c r="M21" s="9"/>
      <c r="N21" s="9"/>
      <c r="O21" s="9"/>
      <c r="P21" s="11"/>
      <c r="Q21" s="9"/>
      <c r="R21" s="12"/>
    </row>
    <row r="22" ht="15.75" customHeight="1">
      <c r="A22" s="2"/>
      <c r="B22" s="2"/>
      <c r="C22" s="2"/>
      <c r="D22" s="2"/>
      <c r="E22" s="2"/>
      <c r="F22" s="2"/>
      <c r="G22" t="s" s="2">
        <v>24</v>
      </c>
      <c r="H22" s="14">
        <v>1552.64</v>
      </c>
      <c r="I22" s="9"/>
      <c r="J22" s="14">
        <v>1552.64</v>
      </c>
      <c r="K22" s="9"/>
      <c r="L22" s="14">
        <f>ROUND((H22-J22),5)</f>
        <v>0</v>
      </c>
      <c r="M22" s="9"/>
      <c r="N22" s="9"/>
      <c r="O22" s="9"/>
      <c r="P22" s="11"/>
      <c r="Q22" s="9"/>
      <c r="R22" s="12"/>
    </row>
    <row r="23" ht="15.75" customHeight="1">
      <c r="A23" s="2"/>
      <c r="B23" s="2"/>
      <c r="C23" s="2"/>
      <c r="D23" s="2"/>
      <c r="E23" s="2"/>
      <c r="F23" t="s" s="2">
        <v>25</v>
      </c>
      <c r="G23" s="2"/>
      <c r="H23" s="18">
        <f>ROUND(SUM(H16:H22),5)</f>
        <v>33038.98</v>
      </c>
      <c r="I23" s="9"/>
      <c r="J23" s="18">
        <f>ROUND(SUM(J16:J22),5)</f>
        <v>33038.98</v>
      </c>
      <c r="K23" s="9"/>
      <c r="L23" s="18">
        <f>ROUND((H23-J23),5)</f>
        <v>0</v>
      </c>
      <c r="M23" s="9"/>
      <c r="N23" s="9"/>
      <c r="O23" s="9"/>
      <c r="P23" s="14"/>
      <c r="Q23" s="9"/>
      <c r="R23" s="19"/>
    </row>
    <row r="24" ht="15.75" customHeight="1">
      <c r="A24" s="2"/>
      <c r="B24" s="2"/>
      <c r="C24" s="2"/>
      <c r="D24" s="2"/>
      <c r="E24" t="s" s="2">
        <v>26</v>
      </c>
      <c r="F24" s="2"/>
      <c r="G24" s="2"/>
      <c r="H24" s="18">
        <f>ROUND(H5+H10+H15+H23,5)</f>
        <v>878304.71</v>
      </c>
      <c r="I24" s="9"/>
      <c r="J24" s="18">
        <f>ROUND(J5+J10+J15+J23,5)</f>
        <v>887562.38</v>
      </c>
      <c r="K24" s="9"/>
      <c r="L24" s="18">
        <f>ROUND((H24-J24),5)</f>
        <v>-9257.67</v>
      </c>
      <c r="M24" s="9"/>
      <c r="N24" s="9"/>
      <c r="O24" s="9"/>
      <c r="P24" s="18">
        <f>ROUND(P5+P10+P15+P23,5)</f>
        <v>900869</v>
      </c>
      <c r="Q24" s="9"/>
      <c r="R24" s="20">
        <f>P24-J24</f>
        <v>13306.62</v>
      </c>
    </row>
    <row r="25" ht="15.75" customHeight="1">
      <c r="A25" s="2"/>
      <c r="B25" s="2"/>
      <c r="C25" s="2"/>
      <c r="D25" t="s" s="2">
        <v>27</v>
      </c>
      <c r="E25" s="2"/>
      <c r="F25" s="2"/>
      <c r="G25" s="2"/>
      <c r="H25" s="18">
        <f>ROUND(H4+H24,5)</f>
        <v>878304.71</v>
      </c>
      <c r="I25" s="9"/>
      <c r="J25" s="18">
        <f>ROUND(J4+J24,5)</f>
        <v>887562.38</v>
      </c>
      <c r="K25" s="9"/>
      <c r="L25" s="18">
        <f>ROUND((H25-J25),5)</f>
        <v>-9257.67</v>
      </c>
      <c r="M25" s="9"/>
      <c r="N25" s="9"/>
      <c r="O25" s="9"/>
      <c r="P25" s="18">
        <f>ROUND(P4+P24,5)</f>
        <v>900869</v>
      </c>
      <c r="Q25" s="9"/>
      <c r="R25" s="20">
        <f>P25-J25</f>
        <v>13306.62</v>
      </c>
    </row>
    <row r="26" ht="15" customHeight="1">
      <c r="A26" s="2"/>
      <c r="B26" s="2"/>
      <c r="C26" t="s" s="2">
        <v>28</v>
      </c>
      <c r="D26" s="2"/>
      <c r="E26" s="2"/>
      <c r="F26" s="2"/>
      <c r="G26" s="2"/>
      <c r="H26" s="16">
        <f>H25</f>
        <v>878304.71</v>
      </c>
      <c r="I26" s="9"/>
      <c r="J26" s="16">
        <f>J25</f>
        <v>887562.38</v>
      </c>
      <c r="K26" s="9"/>
      <c r="L26" s="16">
        <f>ROUND((H26-J26),5)</f>
        <v>-9257.67</v>
      </c>
      <c r="M26" s="9"/>
      <c r="N26" s="9"/>
      <c r="O26" s="9"/>
      <c r="P26" s="16">
        <f>P25</f>
        <v>900869</v>
      </c>
      <c r="Q26" s="9"/>
      <c r="R26" s="17">
        <f>P26-J26</f>
        <v>13306.62</v>
      </c>
    </row>
    <row r="27" ht="15" customHeight="1">
      <c r="A27" s="2"/>
      <c r="B27" s="2"/>
      <c r="C27" s="2"/>
      <c r="D27" t="s" s="2">
        <v>29</v>
      </c>
      <c r="E27" s="2"/>
      <c r="F27" s="2"/>
      <c r="G27" s="2"/>
      <c r="H27" s="11"/>
      <c r="I27" s="9"/>
      <c r="J27" s="11"/>
      <c r="K27" s="9"/>
      <c r="L27" s="11"/>
      <c r="M27" s="9"/>
      <c r="N27" s="9"/>
      <c r="O27" s="9"/>
      <c r="P27" s="11"/>
      <c r="Q27" s="9"/>
      <c r="R27" s="12"/>
    </row>
    <row r="28" ht="15" customHeight="1">
      <c r="A28" s="2"/>
      <c r="B28" s="2"/>
      <c r="C28" s="2"/>
      <c r="D28" s="2"/>
      <c r="E28" t="s" s="2">
        <v>30</v>
      </c>
      <c r="F28" s="2"/>
      <c r="G28" s="2"/>
      <c r="H28" s="11"/>
      <c r="I28" s="9"/>
      <c r="J28" s="11"/>
      <c r="K28" s="9"/>
      <c r="L28" s="11"/>
      <c r="M28" s="9"/>
      <c r="N28" s="9"/>
      <c r="O28" s="9"/>
      <c r="P28" s="11"/>
      <c r="Q28" s="9"/>
      <c r="R28" s="12"/>
    </row>
    <row r="29" ht="15" customHeight="1">
      <c r="A29" s="2"/>
      <c r="B29" s="2"/>
      <c r="C29" s="2"/>
      <c r="D29" s="2"/>
      <c r="E29" s="2"/>
      <c r="F29" t="s" s="2">
        <v>31</v>
      </c>
      <c r="G29" s="2"/>
      <c r="H29" s="11">
        <v>14.58</v>
      </c>
      <c r="I29" s="9"/>
      <c r="J29" s="11">
        <v>150</v>
      </c>
      <c r="K29" s="9"/>
      <c r="L29" s="11">
        <f>ROUND((H29-J29),5)</f>
        <v>-135.42</v>
      </c>
      <c r="M29" s="9"/>
      <c r="N29" s="9"/>
      <c r="O29" s="9"/>
      <c r="P29" s="11">
        <v>150</v>
      </c>
      <c r="Q29" s="9"/>
      <c r="R29" s="13">
        <f>P29-J29</f>
        <v>0</v>
      </c>
    </row>
    <row r="30" ht="15" customHeight="1">
      <c r="A30" s="2"/>
      <c r="B30" s="2"/>
      <c r="C30" s="2"/>
      <c r="D30" s="2"/>
      <c r="E30" s="2"/>
      <c r="F30" t="s" s="2">
        <v>32</v>
      </c>
      <c r="G30" s="2"/>
      <c r="H30" s="11">
        <v>3782.79</v>
      </c>
      <c r="I30" s="9"/>
      <c r="J30" s="11">
        <v>2500</v>
      </c>
      <c r="K30" s="9"/>
      <c r="L30" s="11">
        <f>ROUND((H30-J30),5)</f>
        <v>1282.79</v>
      </c>
      <c r="M30" s="9"/>
      <c r="N30" s="9"/>
      <c r="O30" s="9"/>
      <c r="P30" s="11">
        <v>4000</v>
      </c>
      <c r="Q30" s="9"/>
      <c r="R30" s="13">
        <f>P30-J30</f>
        <v>1500</v>
      </c>
    </row>
    <row r="31" ht="15" customHeight="1">
      <c r="A31" s="2"/>
      <c r="B31" s="2"/>
      <c r="C31" s="2"/>
      <c r="D31" s="2"/>
      <c r="E31" s="2"/>
      <c r="F31" t="s" s="2">
        <v>33</v>
      </c>
      <c r="G31" s="2"/>
      <c r="H31" s="11">
        <v>2467.73</v>
      </c>
      <c r="I31" s="9"/>
      <c r="J31" s="11">
        <v>2500</v>
      </c>
      <c r="K31" s="9"/>
      <c r="L31" s="11">
        <f>ROUND((H31-J31),5)</f>
        <v>-32.27</v>
      </c>
      <c r="M31" s="9"/>
      <c r="N31" s="9"/>
      <c r="O31" s="9"/>
      <c r="P31" s="11">
        <v>3500</v>
      </c>
      <c r="Q31" s="9"/>
      <c r="R31" s="13">
        <f>P31-J31</f>
        <v>1000</v>
      </c>
    </row>
    <row r="32" ht="15" customHeight="1">
      <c r="A32" s="2"/>
      <c r="B32" s="2"/>
      <c r="C32" s="2"/>
      <c r="D32" s="2"/>
      <c r="E32" s="2"/>
      <c r="F32" t="s" s="2">
        <v>34</v>
      </c>
      <c r="G32" s="2"/>
      <c r="H32" s="11">
        <v>3392.34</v>
      </c>
      <c r="I32" s="9"/>
      <c r="J32" s="11">
        <v>3000</v>
      </c>
      <c r="K32" s="9"/>
      <c r="L32" s="11">
        <f>ROUND((H32-J32),5)</f>
        <v>392.34</v>
      </c>
      <c r="M32" s="9"/>
      <c r="N32" s="9"/>
      <c r="O32" s="9"/>
      <c r="P32" s="11">
        <v>3000</v>
      </c>
      <c r="Q32" s="9"/>
      <c r="R32" s="13">
        <f>P32-J32</f>
        <v>0</v>
      </c>
    </row>
    <row r="33" ht="15" customHeight="1">
      <c r="A33" s="2"/>
      <c r="B33" s="2"/>
      <c r="C33" s="2"/>
      <c r="D33" s="2"/>
      <c r="E33" s="2"/>
      <c r="F33" t="s" s="2">
        <v>35</v>
      </c>
      <c r="G33" s="2"/>
      <c r="H33" s="11">
        <v>23668.9</v>
      </c>
      <c r="I33" s="9"/>
      <c r="J33" s="11">
        <v>24666.64</v>
      </c>
      <c r="K33" s="9"/>
      <c r="L33" s="11">
        <f>ROUND((H33-J33),5)</f>
        <v>-997.74</v>
      </c>
      <c r="M33" s="9"/>
      <c r="N33" s="9"/>
      <c r="O33" s="9"/>
      <c r="P33" s="11">
        <v>30000</v>
      </c>
      <c r="Q33" s="9"/>
      <c r="R33" s="13">
        <f>P33-J33</f>
        <v>5333.36</v>
      </c>
    </row>
    <row r="34" ht="15" customHeight="1">
      <c r="A34" s="2"/>
      <c r="B34" s="2"/>
      <c r="C34" s="2"/>
      <c r="D34" s="2"/>
      <c r="E34" s="2"/>
      <c r="F34" t="s" s="2">
        <v>36</v>
      </c>
      <c r="G34" s="2"/>
      <c r="H34" s="11">
        <v>950</v>
      </c>
      <c r="I34" s="9"/>
      <c r="J34" s="11">
        <v>900</v>
      </c>
      <c r="K34" s="9"/>
      <c r="L34" s="11">
        <f>ROUND((H34-J34),5)</f>
        <v>50</v>
      </c>
      <c r="M34" s="9"/>
      <c r="N34" s="9"/>
      <c r="O34" s="9"/>
      <c r="P34" s="11"/>
      <c r="Q34" s="9"/>
      <c r="R34" s="13">
        <f>P34-J34</f>
        <v>-900</v>
      </c>
    </row>
    <row r="35" ht="15" customHeight="1">
      <c r="A35" s="2"/>
      <c r="B35" s="2"/>
      <c r="C35" s="2"/>
      <c r="D35" s="2"/>
      <c r="E35" s="2"/>
      <c r="F35" t="s" s="2">
        <v>37</v>
      </c>
      <c r="G35" s="2"/>
      <c r="H35" s="11">
        <v>16900</v>
      </c>
      <c r="I35" s="9"/>
      <c r="J35" s="11">
        <v>16512.12</v>
      </c>
      <c r="K35" s="9"/>
      <c r="L35" s="11">
        <f>ROUND((H35-J35),5)</f>
        <v>387.88</v>
      </c>
      <c r="M35" s="9"/>
      <c r="N35" s="9"/>
      <c r="O35" s="9"/>
      <c r="P35" s="11">
        <v>18000</v>
      </c>
      <c r="Q35" s="9"/>
      <c r="R35" s="13">
        <f>P35-J35</f>
        <v>1487.88</v>
      </c>
    </row>
    <row r="36" ht="15" customHeight="1">
      <c r="A36" s="2"/>
      <c r="B36" s="2"/>
      <c r="C36" s="2"/>
      <c r="D36" s="2"/>
      <c r="E36" s="2"/>
      <c r="F36" t="s" s="2">
        <v>38</v>
      </c>
      <c r="G36" s="2"/>
      <c r="H36" s="11">
        <v>1992.75</v>
      </c>
      <c r="I36" s="9"/>
      <c r="J36" s="11">
        <v>1478.24</v>
      </c>
      <c r="K36" s="9"/>
      <c r="L36" s="11">
        <f>ROUND((H36-J36),5)</f>
        <v>514.51</v>
      </c>
      <c r="M36" s="9"/>
      <c r="N36" s="9"/>
      <c r="O36" s="9"/>
      <c r="P36" s="11">
        <v>1200</v>
      </c>
      <c r="Q36" s="9"/>
      <c r="R36" s="13">
        <f>P36-J36</f>
        <v>-278.24</v>
      </c>
    </row>
    <row r="37" ht="15.75" customHeight="1">
      <c r="A37" s="2"/>
      <c r="B37" s="2"/>
      <c r="C37" s="2"/>
      <c r="D37" s="2"/>
      <c r="E37" s="2"/>
      <c r="F37" t="s" s="2">
        <v>39</v>
      </c>
      <c r="G37" s="2"/>
      <c r="H37" s="14">
        <v>2988.66</v>
      </c>
      <c r="I37" s="9"/>
      <c r="J37" s="14">
        <v>1000</v>
      </c>
      <c r="K37" s="9"/>
      <c r="L37" s="14">
        <f>ROUND((H37-J37),5)</f>
        <v>1988.66</v>
      </c>
      <c r="M37" s="9"/>
      <c r="N37" s="9"/>
      <c r="O37" s="9"/>
      <c r="P37" s="14">
        <v>3000</v>
      </c>
      <c r="Q37" s="9"/>
      <c r="R37" s="13">
        <f>P37-J37</f>
        <v>2000</v>
      </c>
    </row>
    <row r="38" ht="15" customHeight="1">
      <c r="A38" s="2"/>
      <c r="B38" s="2"/>
      <c r="C38" s="2"/>
      <c r="D38" s="2"/>
      <c r="E38" t="s" s="2">
        <v>40</v>
      </c>
      <c r="F38" s="2"/>
      <c r="G38" s="2"/>
      <c r="H38" s="16">
        <f>ROUND(SUM(H28:H37),5)</f>
        <v>56157.75</v>
      </c>
      <c r="I38" s="9"/>
      <c r="J38" s="16">
        <f>ROUND(SUM(J28:J37),5)</f>
        <v>52707</v>
      </c>
      <c r="K38" s="9"/>
      <c r="L38" s="16">
        <f>ROUND((H38-J38),5)</f>
        <v>3450.75</v>
      </c>
      <c r="M38" s="9"/>
      <c r="N38" s="9"/>
      <c r="O38" s="9"/>
      <c r="P38" s="16">
        <f>ROUND(SUM(P28:P37),5)</f>
        <v>62850</v>
      </c>
      <c r="Q38" s="9"/>
      <c r="R38" s="13">
        <f>P38-J38</f>
        <v>10143</v>
      </c>
    </row>
    <row r="39" ht="15" customHeight="1">
      <c r="A39" s="2"/>
      <c r="B39" s="2"/>
      <c r="C39" s="2"/>
      <c r="D39" s="2"/>
      <c r="E39" t="s" s="2">
        <v>41</v>
      </c>
      <c r="F39" s="2"/>
      <c r="G39" s="2"/>
      <c r="H39" s="11"/>
      <c r="I39" s="9"/>
      <c r="J39" s="11"/>
      <c r="K39" s="9"/>
      <c r="L39" s="11"/>
      <c r="M39" s="9"/>
      <c r="N39" s="9"/>
      <c r="O39" s="9"/>
      <c r="P39" s="11"/>
      <c r="Q39" s="9"/>
      <c r="R39" s="12"/>
    </row>
    <row r="40" ht="15" customHeight="1">
      <c r="A40" s="2"/>
      <c r="B40" s="2"/>
      <c r="C40" s="2"/>
      <c r="D40" s="2"/>
      <c r="E40" s="2"/>
      <c r="F40" t="s" s="2">
        <v>42</v>
      </c>
      <c r="G40" s="2"/>
      <c r="H40" s="11">
        <v>5000</v>
      </c>
      <c r="I40" s="9"/>
      <c r="J40" s="11">
        <v>5000</v>
      </c>
      <c r="K40" s="9"/>
      <c r="L40" s="11">
        <f>ROUND((H40-J40),5)</f>
        <v>0</v>
      </c>
      <c r="M40" s="9"/>
      <c r="N40" s="9"/>
      <c r="O40" s="9"/>
      <c r="P40" s="11">
        <v>5000</v>
      </c>
      <c r="Q40" s="9"/>
      <c r="R40" s="13">
        <f>P40-J40</f>
        <v>0</v>
      </c>
    </row>
    <row r="41" ht="15" customHeight="1">
      <c r="A41" s="2"/>
      <c r="B41" s="2"/>
      <c r="C41" s="2"/>
      <c r="D41" s="2"/>
      <c r="E41" s="2"/>
      <c r="F41" t="s" s="2">
        <v>43</v>
      </c>
      <c r="G41" s="2"/>
      <c r="H41" s="11">
        <v>3000</v>
      </c>
      <c r="I41" s="9"/>
      <c r="J41" s="11">
        <v>3000</v>
      </c>
      <c r="K41" s="9"/>
      <c r="L41" s="11">
        <f>ROUND((H41-J41),5)</f>
        <v>0</v>
      </c>
      <c r="M41" s="9"/>
      <c r="N41" s="9"/>
      <c r="O41" s="9"/>
      <c r="P41" s="11">
        <v>3000</v>
      </c>
      <c r="Q41" s="9"/>
      <c r="R41" s="13">
        <f>P41-J41</f>
        <v>0</v>
      </c>
    </row>
    <row r="42" ht="15" customHeight="1">
      <c r="A42" s="2"/>
      <c r="B42" s="2"/>
      <c r="C42" s="2"/>
      <c r="D42" s="2"/>
      <c r="E42" s="2"/>
      <c r="F42" t="s" s="2">
        <v>44</v>
      </c>
      <c r="G42" s="2"/>
      <c r="H42" s="11">
        <v>500</v>
      </c>
      <c r="I42" s="9"/>
      <c r="J42" s="11">
        <v>500</v>
      </c>
      <c r="K42" s="9"/>
      <c r="L42" s="11">
        <f>ROUND((H42-J42),5)</f>
        <v>0</v>
      </c>
      <c r="M42" s="9"/>
      <c r="N42" s="9"/>
      <c r="O42" s="9"/>
      <c r="P42" s="11">
        <v>500</v>
      </c>
      <c r="Q42" s="9"/>
      <c r="R42" s="13">
        <f>P42-J42</f>
        <v>0</v>
      </c>
    </row>
    <row r="43" ht="15" customHeight="1">
      <c r="A43" s="2"/>
      <c r="B43" s="2"/>
      <c r="C43" s="2"/>
      <c r="D43" s="2"/>
      <c r="E43" s="2"/>
      <c r="F43" t="s" s="2">
        <v>45</v>
      </c>
      <c r="G43" s="2"/>
      <c r="H43" s="11">
        <v>600</v>
      </c>
      <c r="I43" s="9"/>
      <c r="J43" s="11">
        <v>600</v>
      </c>
      <c r="K43" s="9"/>
      <c r="L43" s="11">
        <f>ROUND((H43-J43),5)</f>
        <v>0</v>
      </c>
      <c r="M43" s="9"/>
      <c r="N43" s="9"/>
      <c r="O43" s="9"/>
      <c r="P43" s="11">
        <v>500</v>
      </c>
      <c r="Q43" s="9"/>
      <c r="R43" s="13">
        <f>P43-J43</f>
        <v>-100</v>
      </c>
    </row>
    <row r="44" ht="15" customHeight="1">
      <c r="A44" s="2"/>
      <c r="B44" s="2"/>
      <c r="C44" s="2"/>
      <c r="D44" s="2"/>
      <c r="E44" s="2"/>
      <c r="F44" t="s" s="2">
        <v>46</v>
      </c>
      <c r="G44" s="2"/>
      <c r="H44" s="11">
        <v>0</v>
      </c>
      <c r="I44" s="9"/>
      <c r="J44" s="11"/>
      <c r="K44" s="9"/>
      <c r="L44" s="11"/>
      <c r="M44" s="9"/>
      <c r="N44" s="9"/>
      <c r="O44" s="9"/>
      <c r="P44" s="11">
        <v>750</v>
      </c>
      <c r="Q44" s="9"/>
      <c r="R44" s="13">
        <f>P44-J44</f>
        <v>750</v>
      </c>
    </row>
    <row r="45" ht="15" customHeight="1">
      <c r="A45" s="2"/>
      <c r="B45" s="2"/>
      <c r="C45" s="2"/>
      <c r="D45" s="2"/>
      <c r="E45" s="2"/>
      <c r="F45" t="s" s="2">
        <v>47</v>
      </c>
      <c r="G45" s="2"/>
      <c r="H45" s="11">
        <v>250</v>
      </c>
      <c r="I45" s="9"/>
      <c r="J45" s="11">
        <v>600</v>
      </c>
      <c r="K45" s="9"/>
      <c r="L45" s="11">
        <f>ROUND((H45-J45),5)</f>
        <v>-350</v>
      </c>
      <c r="M45" s="9"/>
      <c r="N45" s="9"/>
      <c r="O45" s="9"/>
      <c r="P45" s="11">
        <v>600</v>
      </c>
      <c r="Q45" s="9"/>
      <c r="R45" s="13">
        <f>P45-J45</f>
        <v>0</v>
      </c>
    </row>
    <row r="46" ht="15" customHeight="1">
      <c r="A46" s="2"/>
      <c r="B46" s="2"/>
      <c r="C46" s="2"/>
      <c r="D46" s="2"/>
      <c r="E46" s="2"/>
      <c r="F46" t="s" s="2">
        <v>48</v>
      </c>
      <c r="G46" s="2"/>
      <c r="H46" s="11">
        <v>443.69</v>
      </c>
      <c r="I46" s="9"/>
      <c r="J46" s="11">
        <v>800</v>
      </c>
      <c r="K46" s="9"/>
      <c r="L46" s="11">
        <f>ROUND((H46-J46),5)</f>
        <v>-356.31</v>
      </c>
      <c r="M46" s="9"/>
      <c r="N46" s="9"/>
      <c r="O46" s="9"/>
      <c r="P46" s="11">
        <v>800</v>
      </c>
      <c r="Q46" s="9"/>
      <c r="R46" s="13">
        <f>P46-J46</f>
        <v>0</v>
      </c>
    </row>
    <row r="47" ht="15" customHeight="1">
      <c r="A47" s="2"/>
      <c r="B47" s="2"/>
      <c r="C47" s="2"/>
      <c r="D47" s="2"/>
      <c r="E47" s="2"/>
      <c r="F47" t="s" s="2">
        <v>49</v>
      </c>
      <c r="G47" s="2"/>
      <c r="H47" s="11">
        <v>983.9400000000001</v>
      </c>
      <c r="I47" s="9"/>
      <c r="J47" s="11">
        <v>1800</v>
      </c>
      <c r="K47" s="9"/>
      <c r="L47" s="11">
        <f>ROUND((H47-J47),5)</f>
        <v>-816.0599999999999</v>
      </c>
      <c r="M47" s="9"/>
      <c r="N47" s="9"/>
      <c r="O47" s="9"/>
      <c r="P47" s="11">
        <v>1800</v>
      </c>
      <c r="Q47" s="9"/>
      <c r="R47" s="13">
        <f>P47-J47</f>
        <v>0</v>
      </c>
    </row>
    <row r="48" ht="15" customHeight="1">
      <c r="A48" s="2"/>
      <c r="B48" s="2"/>
      <c r="C48" s="2"/>
      <c r="D48" s="2"/>
      <c r="E48" s="2"/>
      <c r="F48" t="s" s="2">
        <v>50</v>
      </c>
      <c r="G48" s="2"/>
      <c r="H48" s="11">
        <v>694.52</v>
      </c>
      <c r="I48" s="9"/>
      <c r="J48" s="11">
        <v>800</v>
      </c>
      <c r="K48" s="9"/>
      <c r="L48" s="11">
        <f>ROUND((H48-J48),5)</f>
        <v>-105.48</v>
      </c>
      <c r="M48" s="9"/>
      <c r="N48" s="9"/>
      <c r="O48" s="9"/>
      <c r="P48" s="11">
        <v>2000</v>
      </c>
      <c r="Q48" s="9"/>
      <c r="R48" s="13">
        <f>P48-J48</f>
        <v>1200</v>
      </c>
    </row>
    <row r="49" ht="15" customHeight="1">
      <c r="A49" s="2"/>
      <c r="B49" s="2"/>
      <c r="C49" s="2"/>
      <c r="D49" s="2"/>
      <c r="E49" s="2"/>
      <c r="F49" t="s" s="2">
        <v>51</v>
      </c>
      <c r="G49" s="2"/>
      <c r="H49" s="11">
        <v>10010.33</v>
      </c>
      <c r="I49" s="9"/>
      <c r="J49" s="11">
        <v>7552.6</v>
      </c>
      <c r="K49" s="9"/>
      <c r="L49" s="11">
        <f>ROUND((H49-J49),5)</f>
        <v>2457.73</v>
      </c>
      <c r="M49" s="9"/>
      <c r="N49" s="9"/>
      <c r="O49" s="9"/>
      <c r="P49" s="11">
        <v>12000</v>
      </c>
      <c r="Q49" s="9"/>
      <c r="R49" s="13">
        <f>P49-J49</f>
        <v>4447.4</v>
      </c>
    </row>
    <row r="50" ht="15" customHeight="1">
      <c r="A50" s="2"/>
      <c r="B50" s="2"/>
      <c r="C50" s="2"/>
      <c r="D50" s="2"/>
      <c r="E50" s="2"/>
      <c r="F50" t="s" s="2">
        <v>52</v>
      </c>
      <c r="G50" s="2"/>
      <c r="H50" s="11">
        <v>0</v>
      </c>
      <c r="I50" s="9"/>
      <c r="J50" s="11">
        <v>1000</v>
      </c>
      <c r="K50" s="9"/>
      <c r="L50" s="11">
        <f>ROUND((H50-J50),5)</f>
        <v>-1000</v>
      </c>
      <c r="M50" s="9"/>
      <c r="N50" s="9"/>
      <c r="O50" s="9"/>
      <c r="P50" s="11">
        <v>1000</v>
      </c>
      <c r="Q50" s="9"/>
      <c r="R50" s="13">
        <f>P50-J50</f>
        <v>0</v>
      </c>
    </row>
    <row r="51" ht="15.75" customHeight="1">
      <c r="A51" s="2"/>
      <c r="B51" s="2"/>
      <c r="C51" s="2"/>
      <c r="D51" s="2"/>
      <c r="E51" s="2"/>
      <c r="F51" t="s" s="2">
        <v>53</v>
      </c>
      <c r="G51" s="2"/>
      <c r="H51" s="14">
        <v>710.61</v>
      </c>
      <c r="I51" s="9"/>
      <c r="J51" s="14">
        <v>800</v>
      </c>
      <c r="K51" s="9"/>
      <c r="L51" s="14">
        <f>ROUND((H51-J51),5)</f>
        <v>-89.39</v>
      </c>
      <c r="M51" s="9"/>
      <c r="N51" s="9"/>
      <c r="O51" s="9"/>
      <c r="P51" s="14">
        <v>800</v>
      </c>
      <c r="Q51" s="9"/>
      <c r="R51" s="13">
        <f>P51-J51</f>
        <v>0</v>
      </c>
    </row>
    <row r="52" ht="15" customHeight="1">
      <c r="A52" s="2"/>
      <c r="B52" s="2"/>
      <c r="C52" s="2"/>
      <c r="D52" s="2"/>
      <c r="E52" t="s" s="2">
        <v>54</v>
      </c>
      <c r="F52" s="2"/>
      <c r="G52" s="2"/>
      <c r="H52" s="16">
        <f>ROUND(SUM(H39:H51),5)</f>
        <v>22193.09</v>
      </c>
      <c r="I52" s="9"/>
      <c r="J52" s="16">
        <f>ROUND(SUM(J39:J51),5)</f>
        <v>22452.6</v>
      </c>
      <c r="K52" s="9"/>
      <c r="L52" s="16">
        <f>ROUND((H52-J52),5)</f>
        <v>-259.51</v>
      </c>
      <c r="M52" s="9"/>
      <c r="N52" s="9"/>
      <c r="O52" s="9"/>
      <c r="P52" s="16">
        <f>ROUND(SUM(P39:P51),5)</f>
        <v>28750</v>
      </c>
      <c r="Q52" s="9"/>
      <c r="R52" s="13">
        <f>P52-J52</f>
        <v>6297.4</v>
      </c>
    </row>
    <row r="53" ht="15" customHeight="1">
      <c r="A53" s="2"/>
      <c r="B53" s="2"/>
      <c r="C53" s="2"/>
      <c r="D53" s="2"/>
      <c r="E53" t="s" s="2">
        <v>55</v>
      </c>
      <c r="F53" s="2"/>
      <c r="G53" s="2"/>
      <c r="H53" s="11"/>
      <c r="I53" s="9"/>
      <c r="J53" s="11"/>
      <c r="K53" s="9"/>
      <c r="L53" s="11"/>
      <c r="M53" s="9"/>
      <c r="N53" s="9"/>
      <c r="O53" s="9"/>
      <c r="P53" s="11"/>
      <c r="Q53" s="9"/>
      <c r="R53" s="12"/>
    </row>
    <row r="54" ht="15" customHeight="1">
      <c r="A54" s="2"/>
      <c r="B54" s="2"/>
      <c r="C54" s="2"/>
      <c r="D54" s="2"/>
      <c r="E54" s="2"/>
      <c r="F54" t="s" s="2">
        <v>56</v>
      </c>
      <c r="G54" s="2"/>
      <c r="H54" s="11">
        <v>275.97</v>
      </c>
      <c r="I54" s="9"/>
      <c r="J54" s="11">
        <v>1000</v>
      </c>
      <c r="K54" s="9"/>
      <c r="L54" s="11">
        <f>ROUND((H54-J54),5)</f>
        <v>-724.03</v>
      </c>
      <c r="M54" s="9"/>
      <c r="N54" s="9"/>
      <c r="O54" s="9"/>
      <c r="P54" s="11">
        <v>2000</v>
      </c>
      <c r="Q54" s="9"/>
      <c r="R54" s="13">
        <f>P54-J54</f>
        <v>1000</v>
      </c>
    </row>
    <row r="55" ht="15" customHeight="1">
      <c r="A55" s="2"/>
      <c r="B55" s="2"/>
      <c r="C55" s="2"/>
      <c r="D55" s="2"/>
      <c r="E55" s="2"/>
      <c r="F55" t="s" s="2">
        <v>57</v>
      </c>
      <c r="G55" s="2"/>
      <c r="H55" s="11">
        <v>2611.76</v>
      </c>
      <c r="I55" s="9"/>
      <c r="J55" s="11">
        <v>2500</v>
      </c>
      <c r="K55" s="9"/>
      <c r="L55" s="11">
        <f>ROUND((H55-J55),5)</f>
        <v>111.76</v>
      </c>
      <c r="M55" s="9"/>
      <c r="N55" s="9"/>
      <c r="O55" s="9"/>
      <c r="P55" s="11">
        <v>2500</v>
      </c>
      <c r="Q55" s="9"/>
      <c r="R55" s="13">
        <f>P55-J55</f>
        <v>0</v>
      </c>
    </row>
    <row r="56" ht="15" customHeight="1">
      <c r="A56" s="2"/>
      <c r="B56" s="2"/>
      <c r="C56" s="2"/>
      <c r="D56" s="2"/>
      <c r="E56" s="2"/>
      <c r="F56" t="s" s="2">
        <v>58</v>
      </c>
      <c r="G56" s="2"/>
      <c r="H56" s="11">
        <v>2046.45</v>
      </c>
      <c r="I56" s="9"/>
      <c r="J56" s="11">
        <v>2000</v>
      </c>
      <c r="K56" s="9"/>
      <c r="L56" s="11">
        <f>ROUND((H56-J56),5)</f>
        <v>46.45</v>
      </c>
      <c r="M56" s="9"/>
      <c r="N56" s="9"/>
      <c r="O56" s="9"/>
      <c r="P56" s="11">
        <v>2500</v>
      </c>
      <c r="Q56" s="9"/>
      <c r="R56" s="13">
        <f>P56-J56</f>
        <v>500</v>
      </c>
    </row>
    <row r="57" ht="15.75" customHeight="1">
      <c r="A57" s="2"/>
      <c r="B57" s="2"/>
      <c r="C57" s="2"/>
      <c r="D57" s="2"/>
      <c r="E57" s="2"/>
      <c r="F57" t="s" s="2">
        <v>59</v>
      </c>
      <c r="G57" s="2"/>
      <c r="H57" s="14">
        <v>81.09</v>
      </c>
      <c r="I57" s="9"/>
      <c r="J57" s="14">
        <v>300</v>
      </c>
      <c r="K57" s="9"/>
      <c r="L57" s="14">
        <f>ROUND((H57-J57),5)</f>
        <v>-218.91</v>
      </c>
      <c r="M57" s="9"/>
      <c r="N57" s="9"/>
      <c r="O57" s="9"/>
      <c r="P57" s="14">
        <v>300</v>
      </c>
      <c r="Q57" s="9"/>
      <c r="R57" s="13">
        <f>P57-J57</f>
        <v>0</v>
      </c>
    </row>
    <row r="58" ht="15" customHeight="1">
      <c r="A58" s="2"/>
      <c r="B58" s="2"/>
      <c r="C58" s="2"/>
      <c r="D58" s="2"/>
      <c r="E58" t="s" s="2">
        <v>60</v>
      </c>
      <c r="F58" s="2"/>
      <c r="G58" s="2"/>
      <c r="H58" s="16">
        <f>ROUND(SUM(H53:H57),5)</f>
        <v>5015.27</v>
      </c>
      <c r="I58" s="9"/>
      <c r="J58" s="16">
        <f>ROUND(SUM(J53:J57),5)</f>
        <v>5800</v>
      </c>
      <c r="K58" s="9"/>
      <c r="L58" s="16">
        <f>ROUND((H58-J58),5)</f>
        <v>-784.73</v>
      </c>
      <c r="M58" s="9"/>
      <c r="N58" s="9"/>
      <c r="O58" s="9"/>
      <c r="P58" s="16">
        <f>ROUND(SUM(P53:P57),5)</f>
        <v>7300</v>
      </c>
      <c r="Q58" s="9"/>
      <c r="R58" s="13">
        <f>P58-J58</f>
        <v>1500</v>
      </c>
    </row>
    <row r="59" ht="15" customHeight="1">
      <c r="A59" s="2"/>
      <c r="B59" s="2"/>
      <c r="C59" s="2"/>
      <c r="D59" s="2"/>
      <c r="E59" t="s" s="2">
        <v>61</v>
      </c>
      <c r="F59" s="2"/>
      <c r="G59" s="2"/>
      <c r="H59" s="11"/>
      <c r="I59" s="9"/>
      <c r="J59" s="11"/>
      <c r="K59" s="9"/>
      <c r="L59" s="11"/>
      <c r="M59" s="9"/>
      <c r="N59" s="9"/>
      <c r="O59" s="9"/>
      <c r="P59" s="11"/>
      <c r="Q59" s="9"/>
      <c r="R59" s="12"/>
    </row>
    <row r="60" ht="15" customHeight="1">
      <c r="A60" s="2"/>
      <c r="B60" s="2"/>
      <c r="C60" s="2"/>
      <c r="D60" s="2"/>
      <c r="E60" s="2"/>
      <c r="F60" t="s" s="2">
        <v>62</v>
      </c>
      <c r="G60" s="2"/>
      <c r="H60" s="11">
        <v>62880</v>
      </c>
      <c r="I60" s="9"/>
      <c r="J60" s="11">
        <v>62880</v>
      </c>
      <c r="K60" s="9"/>
      <c r="L60" s="11">
        <f>ROUND((H60-J60),5)</f>
        <v>0</v>
      </c>
      <c r="M60" s="9"/>
      <c r="N60" s="9"/>
      <c r="O60" s="9"/>
      <c r="P60" s="11">
        <v>67663</v>
      </c>
      <c r="Q60" s="9"/>
      <c r="R60" s="13">
        <f>P60-J60</f>
        <v>4783</v>
      </c>
    </row>
    <row r="61" ht="15" customHeight="1">
      <c r="A61" s="2"/>
      <c r="B61" s="2"/>
      <c r="C61" s="2"/>
      <c r="D61" s="2"/>
      <c r="E61" s="2"/>
      <c r="F61" t="s" s="2">
        <v>63</v>
      </c>
      <c r="G61" s="2"/>
      <c r="H61" s="11">
        <v>1200</v>
      </c>
      <c r="I61" s="9"/>
      <c r="J61" s="11">
        <v>1200</v>
      </c>
      <c r="K61" s="9"/>
      <c r="L61" s="11">
        <f>ROUND((H61-J61),5)</f>
        <v>0</v>
      </c>
      <c r="M61" s="9"/>
      <c r="N61" s="9"/>
      <c r="O61" s="9"/>
      <c r="P61" s="11">
        <v>1200</v>
      </c>
      <c r="Q61" s="9"/>
      <c r="R61" s="13">
        <f>P61-J61</f>
        <v>0</v>
      </c>
    </row>
    <row r="62" ht="15.75" customHeight="1">
      <c r="A62" s="2"/>
      <c r="B62" s="2"/>
      <c r="C62" s="2"/>
      <c r="D62" s="2"/>
      <c r="E62" s="2"/>
      <c r="F62" t="s" s="2">
        <v>64</v>
      </c>
      <c r="G62" s="2"/>
      <c r="H62" s="14">
        <v>4627</v>
      </c>
      <c r="I62" s="9"/>
      <c r="J62" s="14">
        <v>4627</v>
      </c>
      <c r="K62" s="9"/>
      <c r="L62" s="14">
        <f>ROUND((H62-J62),5)</f>
        <v>0</v>
      </c>
      <c r="M62" s="9"/>
      <c r="N62" s="9"/>
      <c r="O62" s="9"/>
      <c r="P62" s="14">
        <v>0</v>
      </c>
      <c r="Q62" s="9"/>
      <c r="R62" s="13">
        <f>P62-J62</f>
        <v>-4627</v>
      </c>
    </row>
    <row r="63" ht="15" customHeight="1">
      <c r="A63" s="2"/>
      <c r="B63" s="2"/>
      <c r="C63" s="2"/>
      <c r="D63" s="2"/>
      <c r="E63" t="s" s="2">
        <v>65</v>
      </c>
      <c r="F63" s="2"/>
      <c r="G63" s="2"/>
      <c r="H63" s="16">
        <f>ROUND(SUM(H59:H62),5)</f>
        <v>68707</v>
      </c>
      <c r="I63" s="9"/>
      <c r="J63" s="16">
        <f>ROUND(SUM(J59:J62),5)</f>
        <v>68707</v>
      </c>
      <c r="K63" s="9"/>
      <c r="L63" s="16">
        <f>ROUND((H63-J63),5)</f>
        <v>0</v>
      </c>
      <c r="M63" s="9"/>
      <c r="N63" s="9"/>
      <c r="O63" s="9"/>
      <c r="P63" s="16">
        <f>ROUND(SUM(P59:P62),5)</f>
        <v>68863</v>
      </c>
      <c r="Q63" s="9"/>
      <c r="R63" s="13">
        <f>P63-J63</f>
        <v>156</v>
      </c>
    </row>
    <row r="64" ht="15" customHeight="1">
      <c r="A64" s="2"/>
      <c r="B64" s="2"/>
      <c r="C64" s="2"/>
      <c r="D64" s="2"/>
      <c r="E64" t="s" s="2">
        <v>66</v>
      </c>
      <c r="F64" s="2"/>
      <c r="G64" s="2"/>
      <c r="H64" s="11"/>
      <c r="I64" s="9"/>
      <c r="J64" s="11"/>
      <c r="K64" s="9"/>
      <c r="L64" s="11"/>
      <c r="M64" s="9"/>
      <c r="N64" s="9"/>
      <c r="O64" s="9"/>
      <c r="P64" s="11"/>
      <c r="Q64" s="9"/>
      <c r="R64" s="12"/>
    </row>
    <row r="65" ht="15" customHeight="1">
      <c r="A65" s="2"/>
      <c r="B65" s="2"/>
      <c r="C65" s="2"/>
      <c r="D65" s="2"/>
      <c r="E65" s="2"/>
      <c r="F65" t="s" s="2">
        <v>67</v>
      </c>
      <c r="G65" s="2"/>
      <c r="H65" s="11"/>
      <c r="I65" s="9"/>
      <c r="J65" s="11"/>
      <c r="K65" s="9"/>
      <c r="L65" s="11"/>
      <c r="M65" s="9"/>
      <c r="N65" s="9"/>
      <c r="O65" s="9"/>
      <c r="P65" s="11"/>
      <c r="Q65" s="9"/>
      <c r="R65" s="12"/>
    </row>
    <row r="66" ht="15" customHeight="1">
      <c r="A66" s="2"/>
      <c r="B66" s="2"/>
      <c r="C66" s="2"/>
      <c r="D66" s="2"/>
      <c r="E66" s="2"/>
      <c r="F66" s="2"/>
      <c r="G66" t="s" s="2">
        <v>68</v>
      </c>
      <c r="H66" s="11">
        <v>66647.399999999994</v>
      </c>
      <c r="I66" s="9"/>
      <c r="J66" s="11">
        <v>66647.44</v>
      </c>
      <c r="K66" s="9"/>
      <c r="L66" s="11">
        <f>ROUND((H66-J66),5)</f>
        <v>-0.04</v>
      </c>
      <c r="M66" s="9"/>
      <c r="N66" s="9"/>
      <c r="O66" s="9"/>
      <c r="P66" s="11">
        <v>69979.81</v>
      </c>
      <c r="Q66" s="9"/>
      <c r="R66" s="13">
        <f>P66-J66</f>
        <v>3332.37</v>
      </c>
    </row>
    <row r="67" ht="15" customHeight="1">
      <c r="A67" s="2"/>
      <c r="B67" s="2"/>
      <c r="C67" s="2"/>
      <c r="D67" s="2"/>
      <c r="E67" s="2"/>
      <c r="F67" s="2"/>
      <c r="G67" t="s" s="2">
        <v>69</v>
      </c>
      <c r="H67" s="11">
        <v>24000</v>
      </c>
      <c r="I67" s="9"/>
      <c r="J67" s="11">
        <v>24000</v>
      </c>
      <c r="K67" s="9"/>
      <c r="L67" s="11">
        <f>ROUND((H67-J67),5)</f>
        <v>0</v>
      </c>
      <c r="M67" s="9"/>
      <c r="N67" s="9"/>
      <c r="O67" s="9"/>
      <c r="P67" s="11">
        <v>24000</v>
      </c>
      <c r="Q67" s="9"/>
      <c r="R67" s="13">
        <f>P67-J67</f>
        <v>0</v>
      </c>
    </row>
    <row r="68" ht="15" customHeight="1">
      <c r="A68" s="2"/>
      <c r="B68" s="2"/>
      <c r="C68" s="2"/>
      <c r="D68" s="2"/>
      <c r="E68" s="2"/>
      <c r="F68" s="2"/>
      <c r="G68" t="s" s="2">
        <v>70</v>
      </c>
      <c r="H68" s="11">
        <v>14793.36</v>
      </c>
      <c r="I68" s="9"/>
      <c r="J68" s="11">
        <v>14793.45</v>
      </c>
      <c r="K68" s="9"/>
      <c r="L68" s="11">
        <f>ROUND((H68-J68),5)</f>
        <v>-0.09</v>
      </c>
      <c r="M68" s="9"/>
      <c r="N68" s="9"/>
      <c r="O68" s="9"/>
      <c r="P68" s="11">
        <v>14793.45</v>
      </c>
      <c r="Q68" s="9"/>
      <c r="R68" s="13">
        <f>P68-J68</f>
        <v>0</v>
      </c>
    </row>
    <row r="69" ht="15" customHeight="1">
      <c r="A69" s="2"/>
      <c r="B69" s="2"/>
      <c r="C69" s="2"/>
      <c r="D69" s="2"/>
      <c r="E69" s="2"/>
      <c r="F69" s="2"/>
      <c r="G69" t="s" s="2">
        <v>71</v>
      </c>
      <c r="H69" s="11">
        <v>18979.32</v>
      </c>
      <c r="I69" s="9"/>
      <c r="J69" s="11">
        <v>19195.36</v>
      </c>
      <c r="K69" s="9"/>
      <c r="L69" s="11">
        <f>ROUND((H69-J69),5)</f>
        <v>-216.04</v>
      </c>
      <c r="M69" s="9"/>
      <c r="N69" s="9"/>
      <c r="O69" s="9"/>
      <c r="P69" s="11">
        <v>19195.36</v>
      </c>
      <c r="Q69" s="9"/>
      <c r="R69" s="13">
        <f>P69-J69</f>
        <v>0</v>
      </c>
    </row>
    <row r="70" ht="15" customHeight="1">
      <c r="A70" s="2"/>
      <c r="B70" s="2"/>
      <c r="C70" s="2"/>
      <c r="D70" s="2"/>
      <c r="E70" s="2"/>
      <c r="F70" s="2"/>
      <c r="G70" t="s" s="2">
        <v>72</v>
      </c>
      <c r="H70" s="11">
        <v>0</v>
      </c>
      <c r="I70" s="9"/>
      <c r="J70" s="11">
        <v>500</v>
      </c>
      <c r="K70" s="9"/>
      <c r="L70" s="11">
        <f>ROUND((H70-J70),5)</f>
        <v>-500</v>
      </c>
      <c r="M70" s="9"/>
      <c r="N70" s="9"/>
      <c r="O70" s="9"/>
      <c r="P70" s="11">
        <v>500</v>
      </c>
      <c r="Q70" s="9"/>
      <c r="R70" s="13">
        <f>P70-J70</f>
        <v>0</v>
      </c>
    </row>
    <row r="71" ht="15" customHeight="1">
      <c r="A71" s="2"/>
      <c r="B71" s="2"/>
      <c r="C71" s="2"/>
      <c r="D71" s="2"/>
      <c r="E71" s="2"/>
      <c r="F71" s="2"/>
      <c r="G71" t="s" s="2">
        <v>73</v>
      </c>
      <c r="H71" s="11">
        <v>507</v>
      </c>
      <c r="I71" s="9"/>
      <c r="J71" s="11">
        <v>650</v>
      </c>
      <c r="K71" s="9"/>
      <c r="L71" s="11">
        <f>ROUND((H71-J71),5)</f>
        <v>-143</v>
      </c>
      <c r="M71" s="9"/>
      <c r="N71" s="9"/>
      <c r="O71" s="9"/>
      <c r="P71" s="11">
        <v>660</v>
      </c>
      <c r="Q71" s="9"/>
      <c r="R71" s="13">
        <f>P71-J71</f>
        <v>10</v>
      </c>
    </row>
    <row r="72" ht="15" customHeight="1">
      <c r="A72" s="2"/>
      <c r="B72" s="2"/>
      <c r="C72" s="2"/>
      <c r="D72" s="2"/>
      <c r="E72" s="2"/>
      <c r="F72" s="2"/>
      <c r="G72" t="s" s="2">
        <v>74</v>
      </c>
      <c r="H72" s="11">
        <v>0</v>
      </c>
      <c r="I72" s="9"/>
      <c r="J72" s="11">
        <v>1500</v>
      </c>
      <c r="K72" s="9"/>
      <c r="L72" s="11">
        <f>ROUND((H72-J72),5)</f>
        <v>-1500</v>
      </c>
      <c r="M72" s="9"/>
      <c r="N72" s="9"/>
      <c r="O72" s="9"/>
      <c r="P72" s="11">
        <v>1500</v>
      </c>
      <c r="Q72" s="9"/>
      <c r="R72" s="13">
        <f>P72-J72</f>
        <v>0</v>
      </c>
    </row>
    <row r="73" ht="15" customHeight="1">
      <c r="A73" s="2"/>
      <c r="B73" s="2"/>
      <c r="C73" s="2"/>
      <c r="D73" s="2"/>
      <c r="E73" s="2"/>
      <c r="F73" s="2"/>
      <c r="G73" t="s" s="2">
        <v>75</v>
      </c>
      <c r="H73" s="11">
        <v>235.99</v>
      </c>
      <c r="I73" s="9"/>
      <c r="J73" s="11">
        <v>1500</v>
      </c>
      <c r="K73" s="9"/>
      <c r="L73" s="11">
        <f>ROUND((H73-J73),5)</f>
        <v>-1264.01</v>
      </c>
      <c r="M73" s="9"/>
      <c r="N73" s="9"/>
      <c r="O73" s="9"/>
      <c r="P73" s="11">
        <v>1500</v>
      </c>
      <c r="Q73" s="9"/>
      <c r="R73" s="13">
        <f>P73-J73</f>
        <v>0</v>
      </c>
    </row>
    <row r="74" ht="15" customHeight="1">
      <c r="A74" s="2"/>
      <c r="B74" s="2"/>
      <c r="C74" s="2"/>
      <c r="D74" s="2"/>
      <c r="E74" s="2"/>
      <c r="F74" s="2"/>
      <c r="G74" t="s" s="2">
        <v>76</v>
      </c>
      <c r="H74" s="11">
        <v>0</v>
      </c>
      <c r="I74" s="9"/>
      <c r="J74" s="11"/>
      <c r="K74" s="9"/>
      <c r="L74" s="11"/>
      <c r="M74" s="9"/>
      <c r="N74" s="9"/>
      <c r="O74" s="9"/>
      <c r="P74" s="11">
        <v>43804.24</v>
      </c>
      <c r="Q74" s="9"/>
      <c r="R74" s="13">
        <f>P74-J74</f>
        <v>43804.24</v>
      </c>
    </row>
    <row r="75" ht="15" customHeight="1">
      <c r="A75" s="2"/>
      <c r="B75" s="2"/>
      <c r="C75" s="2"/>
      <c r="D75" s="2"/>
      <c r="E75" s="2"/>
      <c r="F75" s="2"/>
      <c r="G75" t="s" s="2">
        <v>77</v>
      </c>
      <c r="H75" s="11">
        <v>0</v>
      </c>
      <c r="I75" s="9"/>
      <c r="J75" s="11"/>
      <c r="K75" s="9"/>
      <c r="L75" s="11"/>
      <c r="M75" s="9"/>
      <c r="N75" s="9"/>
      <c r="O75" s="9"/>
      <c r="P75" s="11">
        <v>7907.67</v>
      </c>
      <c r="Q75" s="9"/>
      <c r="R75" s="13">
        <f>P75-J75</f>
        <v>7907.67</v>
      </c>
    </row>
    <row r="76" ht="15" customHeight="1">
      <c r="A76" s="2"/>
      <c r="B76" s="2"/>
      <c r="C76" s="2"/>
      <c r="D76" s="2"/>
      <c r="E76" s="2"/>
      <c r="F76" s="2"/>
      <c r="G76" t="s" s="2">
        <v>78</v>
      </c>
      <c r="H76" s="11">
        <v>0</v>
      </c>
      <c r="I76" s="9"/>
      <c r="J76" s="11"/>
      <c r="K76" s="9"/>
      <c r="L76" s="11"/>
      <c r="M76" s="9"/>
      <c r="N76" s="9"/>
      <c r="O76" s="9"/>
      <c r="P76" s="11">
        <v>5833.33</v>
      </c>
      <c r="Q76" s="9"/>
      <c r="R76" s="13">
        <f>P76-J76</f>
        <v>5833.33</v>
      </c>
    </row>
    <row r="77" ht="15" customHeight="1">
      <c r="A77" s="2"/>
      <c r="B77" s="2"/>
      <c r="C77" s="2"/>
      <c r="D77" s="2"/>
      <c r="E77" s="2"/>
      <c r="F77" s="2"/>
      <c r="G77" t="s" s="2">
        <v>79</v>
      </c>
      <c r="H77" s="11">
        <v>0</v>
      </c>
      <c r="I77" s="9"/>
      <c r="J77" s="11"/>
      <c r="K77" s="9"/>
      <c r="L77" s="11"/>
      <c r="M77" s="9"/>
      <c r="N77" s="9"/>
      <c r="O77" s="9"/>
      <c r="P77" s="11">
        <v>250</v>
      </c>
      <c r="Q77" s="9"/>
      <c r="R77" s="13">
        <f>P77-J77</f>
        <v>250</v>
      </c>
    </row>
    <row r="78" ht="15" customHeight="1">
      <c r="A78" s="2"/>
      <c r="B78" s="2"/>
      <c r="C78" s="2"/>
      <c r="D78" s="2"/>
      <c r="E78" s="2"/>
      <c r="F78" s="2"/>
      <c r="G78" t="s" s="2">
        <v>80</v>
      </c>
      <c r="H78" s="11">
        <v>0</v>
      </c>
      <c r="I78" s="9"/>
      <c r="J78" s="11"/>
      <c r="K78" s="9"/>
      <c r="L78" s="11"/>
      <c r="M78" s="9"/>
      <c r="N78" s="9"/>
      <c r="O78" s="9"/>
      <c r="P78" s="11">
        <v>385</v>
      </c>
      <c r="Q78" s="9"/>
      <c r="R78" s="13">
        <f>P78-J78</f>
        <v>385</v>
      </c>
    </row>
    <row r="79" ht="15" customHeight="1">
      <c r="A79" s="2"/>
      <c r="B79" s="2"/>
      <c r="C79" s="2"/>
      <c r="D79" s="2"/>
      <c r="E79" s="2"/>
      <c r="F79" s="2"/>
      <c r="G79" t="s" s="2">
        <v>81</v>
      </c>
      <c r="H79" s="11">
        <v>0</v>
      </c>
      <c r="I79" s="9"/>
      <c r="J79" s="11"/>
      <c r="K79" s="9"/>
      <c r="L79" s="11"/>
      <c r="M79" s="9"/>
      <c r="N79" s="9"/>
      <c r="O79" s="9"/>
      <c r="P79" s="11">
        <v>750</v>
      </c>
      <c r="Q79" s="9"/>
      <c r="R79" s="13">
        <f>P79-J79</f>
        <v>750</v>
      </c>
    </row>
    <row r="80" ht="15" customHeight="1">
      <c r="A80" s="2"/>
      <c r="B80" s="2"/>
      <c r="C80" s="2"/>
      <c r="D80" s="2"/>
      <c r="E80" s="2"/>
      <c r="F80" s="2"/>
      <c r="G80" t="s" s="2">
        <v>82</v>
      </c>
      <c r="H80" s="11">
        <v>0</v>
      </c>
      <c r="I80" s="9"/>
      <c r="J80" s="11"/>
      <c r="K80" s="9"/>
      <c r="L80" s="11"/>
      <c r="M80" s="9"/>
      <c r="N80" s="9"/>
      <c r="O80" s="9"/>
      <c r="P80" s="11">
        <v>600</v>
      </c>
      <c r="Q80" s="9"/>
      <c r="R80" s="13">
        <f>P80-J80</f>
        <v>600</v>
      </c>
    </row>
    <row r="81" ht="15" customHeight="1">
      <c r="A81" s="2"/>
      <c r="B81" s="2"/>
      <c r="C81" s="2"/>
      <c r="D81" s="2"/>
      <c r="E81" s="2"/>
      <c r="F81" s="2"/>
      <c r="G81" t="s" s="2">
        <v>83</v>
      </c>
      <c r="H81" s="11">
        <v>0</v>
      </c>
      <c r="I81" s="9"/>
      <c r="J81" s="11"/>
      <c r="K81" s="9"/>
      <c r="L81" s="11"/>
      <c r="M81" s="9"/>
      <c r="N81" s="9"/>
      <c r="O81" s="9"/>
      <c r="P81" s="11">
        <v>500</v>
      </c>
      <c r="Q81" s="9"/>
      <c r="R81" s="13">
        <f>P81-J81</f>
        <v>500</v>
      </c>
    </row>
    <row r="82" ht="15" customHeight="1">
      <c r="A82" s="2"/>
      <c r="B82" s="2"/>
      <c r="C82" s="2"/>
      <c r="D82" s="2"/>
      <c r="E82" s="2"/>
      <c r="F82" s="2"/>
      <c r="G82" t="s" s="2">
        <v>84</v>
      </c>
      <c r="H82" s="11">
        <v>32478.14</v>
      </c>
      <c r="I82" s="9"/>
      <c r="J82" s="11">
        <v>32478.14</v>
      </c>
      <c r="K82" s="9"/>
      <c r="L82" s="11">
        <f>ROUND((H82-J82),5)</f>
        <v>0</v>
      </c>
      <c r="M82" s="9"/>
      <c r="N82" s="9"/>
      <c r="O82" s="9"/>
      <c r="P82" s="11">
        <v>0</v>
      </c>
      <c r="Q82" s="9"/>
      <c r="R82" s="13">
        <f>P82-J82</f>
        <v>-32478.14</v>
      </c>
    </row>
    <row r="83" ht="15" customHeight="1">
      <c r="A83" s="2"/>
      <c r="B83" s="2"/>
      <c r="C83" s="2"/>
      <c r="D83" s="2"/>
      <c r="E83" s="2"/>
      <c r="F83" s="2"/>
      <c r="G83" t="s" s="2">
        <v>85</v>
      </c>
      <c r="H83" s="11">
        <v>-3.6</v>
      </c>
      <c r="I83" s="9"/>
      <c r="J83" s="11">
        <v>60</v>
      </c>
      <c r="K83" s="9"/>
      <c r="L83" s="11">
        <f>ROUND((H83-J83),5)</f>
        <v>-63.6</v>
      </c>
      <c r="M83" s="9"/>
      <c r="N83" s="9"/>
      <c r="O83" s="9"/>
      <c r="P83" s="11">
        <v>0</v>
      </c>
      <c r="Q83" s="9"/>
      <c r="R83" s="13">
        <f>P83-J83</f>
        <v>-60</v>
      </c>
    </row>
    <row r="84" ht="15" customHeight="1">
      <c r="A84" s="2"/>
      <c r="B84" s="2"/>
      <c r="C84" s="2"/>
      <c r="D84" s="2"/>
      <c r="E84" s="2"/>
      <c r="F84" s="2"/>
      <c r="G84" t="s" s="2">
        <v>86</v>
      </c>
      <c r="H84" s="11">
        <v>2923.04</v>
      </c>
      <c r="I84" s="9"/>
      <c r="J84" s="11">
        <v>2923.04</v>
      </c>
      <c r="K84" s="9"/>
      <c r="L84" s="11">
        <f>ROUND((H84-J84),5)</f>
        <v>0</v>
      </c>
      <c r="M84" s="9"/>
      <c r="N84" s="9"/>
      <c r="O84" s="9"/>
      <c r="P84" s="11">
        <v>0</v>
      </c>
      <c r="Q84" s="9"/>
      <c r="R84" s="13">
        <f>P84-J84</f>
        <v>-2923.04</v>
      </c>
    </row>
    <row r="85" ht="15" customHeight="1">
      <c r="A85" s="2"/>
      <c r="B85" s="2"/>
      <c r="C85" s="2"/>
      <c r="D85" s="2"/>
      <c r="E85" s="2"/>
      <c r="F85" s="2"/>
      <c r="G85" t="s" s="2">
        <v>87</v>
      </c>
      <c r="H85" s="11">
        <v>440</v>
      </c>
      <c r="I85" s="9"/>
      <c r="J85" s="11">
        <v>439.92</v>
      </c>
      <c r="K85" s="9"/>
      <c r="L85" s="11">
        <f>ROUND((H85-J85),5)</f>
        <v>0.08</v>
      </c>
      <c r="M85" s="9"/>
      <c r="N85" s="9"/>
      <c r="O85" s="9"/>
      <c r="P85" s="11">
        <v>0</v>
      </c>
      <c r="Q85" s="9"/>
      <c r="R85" s="13">
        <f>P85-J85</f>
        <v>-439.92</v>
      </c>
    </row>
    <row r="86" ht="15" customHeight="1">
      <c r="A86" s="2"/>
      <c r="B86" s="2"/>
      <c r="C86" s="2"/>
      <c r="D86" s="2"/>
      <c r="E86" s="2"/>
      <c r="F86" s="2"/>
      <c r="G86" t="s" s="2">
        <v>88</v>
      </c>
      <c r="H86" s="11">
        <v>16380</v>
      </c>
      <c r="I86" s="9"/>
      <c r="J86" s="11">
        <v>16380</v>
      </c>
      <c r="K86" s="9"/>
      <c r="L86" s="11">
        <f>ROUND((H86-J86),5)</f>
        <v>0</v>
      </c>
      <c r="M86" s="9"/>
      <c r="N86" s="9"/>
      <c r="O86" s="9"/>
      <c r="P86" s="11">
        <v>22464</v>
      </c>
      <c r="Q86" s="9"/>
      <c r="R86" s="13">
        <f>P86-J86</f>
        <v>6084</v>
      </c>
    </row>
    <row r="87" ht="15" customHeight="1">
      <c r="A87" s="2"/>
      <c r="B87" s="2"/>
      <c r="C87" s="2"/>
      <c r="D87" s="2"/>
      <c r="E87" s="2"/>
      <c r="F87" s="2"/>
      <c r="G87" t="s" s="2">
        <v>89</v>
      </c>
      <c r="H87" s="11">
        <v>42.99</v>
      </c>
      <c r="I87" s="9"/>
      <c r="J87" s="11">
        <v>600</v>
      </c>
      <c r="K87" s="9"/>
      <c r="L87" s="11">
        <f>ROUND((H87-J87),5)</f>
        <v>-557.01</v>
      </c>
      <c r="M87" s="9"/>
      <c r="N87" s="9"/>
      <c r="O87" s="9"/>
      <c r="P87" s="11">
        <v>600</v>
      </c>
      <c r="Q87" s="9"/>
      <c r="R87" s="13">
        <f>P87-J87</f>
        <v>0</v>
      </c>
    </row>
    <row r="88" ht="15" customHeight="1">
      <c r="A88" s="2"/>
      <c r="B88" s="2"/>
      <c r="C88" s="2"/>
      <c r="D88" s="2"/>
      <c r="E88" s="2"/>
      <c r="F88" s="2"/>
      <c r="G88" t="s" s="2">
        <v>90</v>
      </c>
      <c r="H88" s="11">
        <v>100.59</v>
      </c>
      <c r="I88" s="9"/>
      <c r="J88" s="11">
        <v>1200</v>
      </c>
      <c r="K88" s="9"/>
      <c r="L88" s="11">
        <f>ROUND((H88-J88),5)</f>
        <v>-1099.41</v>
      </c>
      <c r="M88" s="9"/>
      <c r="N88" s="9"/>
      <c r="O88" s="9"/>
      <c r="P88" s="11">
        <v>1200</v>
      </c>
      <c r="Q88" s="9"/>
      <c r="R88" s="13">
        <f>P88-J88</f>
        <v>0</v>
      </c>
    </row>
    <row r="89" ht="15.75" customHeight="1">
      <c r="A89" s="2"/>
      <c r="B89" s="2"/>
      <c r="C89" s="2"/>
      <c r="D89" s="2"/>
      <c r="E89" s="2"/>
      <c r="F89" s="2"/>
      <c r="G89" t="s" s="2">
        <v>91</v>
      </c>
      <c r="H89" s="14">
        <v>7760.83</v>
      </c>
      <c r="I89" s="9"/>
      <c r="J89" s="14">
        <v>10500</v>
      </c>
      <c r="K89" s="9"/>
      <c r="L89" s="14">
        <f>ROUND((H89-J89),5)</f>
        <v>-2739.17</v>
      </c>
      <c r="M89" s="9"/>
      <c r="N89" s="9"/>
      <c r="O89" s="9"/>
      <c r="P89" s="14">
        <v>7000</v>
      </c>
      <c r="Q89" s="9"/>
      <c r="R89" s="13">
        <f>P89-J89</f>
        <v>-3500</v>
      </c>
    </row>
    <row r="90" ht="15" customHeight="1">
      <c r="A90" s="2"/>
      <c r="B90" s="2"/>
      <c r="C90" s="2"/>
      <c r="D90" s="2"/>
      <c r="E90" s="2"/>
      <c r="F90" t="s" s="2">
        <v>92</v>
      </c>
      <c r="G90" s="2"/>
      <c r="H90" s="16">
        <f>ROUND(SUM(H65:H89),5)</f>
        <v>185285.06</v>
      </c>
      <c r="I90" s="9"/>
      <c r="J90" s="16">
        <f>ROUND(SUM(J65:J89),5)</f>
        <v>193367.35</v>
      </c>
      <c r="K90" s="9"/>
      <c r="L90" s="16">
        <f>ROUND((H90-J90),5)</f>
        <v>-8082.29</v>
      </c>
      <c r="M90" s="9"/>
      <c r="N90" s="9"/>
      <c r="O90" s="9"/>
      <c r="P90" s="16">
        <f>ROUND(SUM(P65:P89),5)</f>
        <v>223422.86</v>
      </c>
      <c r="Q90" s="9"/>
      <c r="R90" s="13">
        <f>P90-J90</f>
        <v>30055.51</v>
      </c>
    </row>
    <row r="91" ht="15" customHeight="1">
      <c r="A91" s="2"/>
      <c r="B91" s="2"/>
      <c r="C91" s="2"/>
      <c r="D91" s="2"/>
      <c r="E91" s="2"/>
      <c r="F91" t="s" s="2">
        <v>93</v>
      </c>
      <c r="G91" s="2"/>
      <c r="H91" s="11"/>
      <c r="I91" s="9"/>
      <c r="J91" s="11"/>
      <c r="K91" s="9"/>
      <c r="L91" s="11"/>
      <c r="M91" s="9"/>
      <c r="N91" s="9"/>
      <c r="O91" s="9"/>
      <c r="P91" s="11"/>
      <c r="Q91" s="9"/>
      <c r="R91" s="12"/>
    </row>
    <row r="92" ht="15" customHeight="1">
      <c r="A92" s="2"/>
      <c r="B92" s="2"/>
      <c r="C92" s="2"/>
      <c r="D92" s="2"/>
      <c r="E92" s="2"/>
      <c r="F92" s="2"/>
      <c r="G92" t="s" s="2">
        <v>94</v>
      </c>
      <c r="H92" s="11">
        <v>42000</v>
      </c>
      <c r="I92" s="9"/>
      <c r="J92" s="11">
        <v>42000</v>
      </c>
      <c r="K92" s="9"/>
      <c r="L92" s="11">
        <f>ROUND((H92-J92),5)</f>
        <v>0</v>
      </c>
      <c r="M92" s="9"/>
      <c r="N92" s="9"/>
      <c r="O92" s="9"/>
      <c r="P92" s="11">
        <v>44100</v>
      </c>
      <c r="Q92" s="9"/>
      <c r="R92" s="13">
        <f>P92-J92</f>
        <v>2100</v>
      </c>
    </row>
    <row r="93" ht="15" customHeight="1">
      <c r="A93" s="2"/>
      <c r="B93" s="2"/>
      <c r="C93" s="2"/>
      <c r="D93" s="2"/>
      <c r="E93" s="2"/>
      <c r="F93" s="2"/>
      <c r="G93" t="s" s="2">
        <v>95</v>
      </c>
      <c r="H93" s="11">
        <v>3780</v>
      </c>
      <c r="I93" s="9"/>
      <c r="J93" s="11">
        <v>3780</v>
      </c>
      <c r="K93" s="9"/>
      <c r="L93" s="11">
        <f>ROUND((H93-J93),5)</f>
        <v>0</v>
      </c>
      <c r="M93" s="9"/>
      <c r="N93" s="9"/>
      <c r="O93" s="9"/>
      <c r="P93" s="11">
        <v>3969</v>
      </c>
      <c r="Q93" s="9"/>
      <c r="R93" s="13">
        <f>P93-J93</f>
        <v>189</v>
      </c>
    </row>
    <row r="94" ht="15" customHeight="1">
      <c r="A94" s="2"/>
      <c r="B94" s="2"/>
      <c r="C94" s="2"/>
      <c r="D94" s="2"/>
      <c r="E94" s="2"/>
      <c r="F94" s="2"/>
      <c r="G94" t="s" s="2">
        <v>96</v>
      </c>
      <c r="H94" s="11">
        <v>9340.08</v>
      </c>
      <c r="I94" s="9"/>
      <c r="J94" s="11">
        <v>9340.08</v>
      </c>
      <c r="K94" s="9"/>
      <c r="L94" s="11">
        <f>ROUND((H94-J94),5)</f>
        <v>0</v>
      </c>
      <c r="M94" s="9"/>
      <c r="N94" s="9"/>
      <c r="O94" s="9"/>
      <c r="P94" s="11">
        <v>9807.08</v>
      </c>
      <c r="Q94" s="9"/>
      <c r="R94" s="13">
        <f>P94-J94</f>
        <v>467</v>
      </c>
    </row>
    <row r="95" ht="15" customHeight="1">
      <c r="A95" s="2"/>
      <c r="B95" s="2"/>
      <c r="C95" s="2"/>
      <c r="D95" s="2"/>
      <c r="E95" s="2"/>
      <c r="F95" s="2"/>
      <c r="G95" t="s" s="2">
        <v>97</v>
      </c>
      <c r="H95" s="11">
        <v>6026.4</v>
      </c>
      <c r="I95" s="9"/>
      <c r="J95" s="11">
        <v>6026.4</v>
      </c>
      <c r="K95" s="9"/>
      <c r="L95" s="11">
        <f>ROUND((H95-J95),5)</f>
        <v>0</v>
      </c>
      <c r="M95" s="9"/>
      <c r="N95" s="9"/>
      <c r="O95" s="9"/>
      <c r="P95" s="11">
        <v>6372.72</v>
      </c>
      <c r="Q95" s="9"/>
      <c r="R95" s="13">
        <f>P95-J95</f>
        <v>346.32</v>
      </c>
    </row>
    <row r="96" ht="15" customHeight="1">
      <c r="A96" s="2"/>
      <c r="B96" s="2"/>
      <c r="C96" s="2"/>
      <c r="D96" s="2"/>
      <c r="E96" s="2"/>
      <c r="F96" s="2"/>
      <c r="G96" t="s" s="2">
        <v>98</v>
      </c>
      <c r="H96" s="11">
        <v>17085.6</v>
      </c>
      <c r="I96" s="9"/>
      <c r="J96" s="11">
        <v>17085.6</v>
      </c>
      <c r="K96" s="9"/>
      <c r="L96" s="11">
        <f>ROUND((H96-J96),5)</f>
        <v>0</v>
      </c>
      <c r="M96" s="9"/>
      <c r="N96" s="9"/>
      <c r="O96" s="9"/>
      <c r="P96" s="11">
        <v>17939.88</v>
      </c>
      <c r="Q96" s="9"/>
      <c r="R96" s="13">
        <f>P96-J96</f>
        <v>854.28</v>
      </c>
    </row>
    <row r="97" ht="15" customHeight="1">
      <c r="A97" s="2"/>
      <c r="B97" s="2"/>
      <c r="C97" s="2"/>
      <c r="D97" s="2"/>
      <c r="E97" s="2"/>
      <c r="F97" s="2"/>
      <c r="G97" t="s" s="2">
        <v>99</v>
      </c>
      <c r="H97" s="11">
        <v>7240.09</v>
      </c>
      <c r="I97" s="9"/>
      <c r="J97" s="11">
        <v>7240.08</v>
      </c>
      <c r="K97" s="9"/>
      <c r="L97" s="11">
        <f>ROUND((H97-J97),5)</f>
        <v>0.01</v>
      </c>
      <c r="M97" s="9"/>
      <c r="N97" s="9"/>
      <c r="O97" s="9"/>
      <c r="P97" s="11">
        <v>7602</v>
      </c>
      <c r="Q97" s="9"/>
      <c r="R97" s="13">
        <f>P97-J97</f>
        <v>361.92</v>
      </c>
    </row>
    <row r="98" ht="15" customHeight="1">
      <c r="A98" s="2"/>
      <c r="B98" s="2"/>
      <c r="C98" s="2"/>
      <c r="D98" s="2"/>
      <c r="E98" s="2"/>
      <c r="F98" s="2"/>
      <c r="G98" t="s" s="2">
        <v>100</v>
      </c>
      <c r="H98" s="11">
        <v>18563.99</v>
      </c>
      <c r="I98" s="9"/>
      <c r="J98" s="11">
        <v>18564</v>
      </c>
      <c r="K98" s="9"/>
      <c r="L98" s="11">
        <f>ROUND((H98-J98),5)</f>
        <v>-0.01</v>
      </c>
      <c r="M98" s="9"/>
      <c r="N98" s="9"/>
      <c r="O98" s="9"/>
      <c r="P98" s="11">
        <v>19492.2</v>
      </c>
      <c r="Q98" s="9"/>
      <c r="R98" s="13">
        <f>P98-J98</f>
        <v>928.2</v>
      </c>
    </row>
    <row r="99" ht="15.75" customHeight="1">
      <c r="A99" s="2"/>
      <c r="B99" s="2"/>
      <c r="C99" s="2"/>
      <c r="D99" s="2"/>
      <c r="E99" s="2"/>
      <c r="F99" s="2"/>
      <c r="G99" t="s" s="2">
        <v>101</v>
      </c>
      <c r="H99" s="14">
        <v>1670.76</v>
      </c>
      <c r="I99" s="9"/>
      <c r="J99" s="14">
        <v>1671.6</v>
      </c>
      <c r="K99" s="9"/>
      <c r="L99" s="14">
        <f>ROUND((H99-J99),5)</f>
        <v>-0.84</v>
      </c>
      <c r="M99" s="9"/>
      <c r="N99" s="9"/>
      <c r="O99" s="9"/>
      <c r="P99" s="14">
        <v>1754.3</v>
      </c>
      <c r="Q99" s="9"/>
      <c r="R99" s="13">
        <f>P99-J99</f>
        <v>82.7</v>
      </c>
    </row>
    <row r="100" ht="15" customHeight="1">
      <c r="A100" s="2"/>
      <c r="B100" s="2"/>
      <c r="C100" s="2"/>
      <c r="D100" s="2"/>
      <c r="E100" s="2"/>
      <c r="F100" t="s" s="2">
        <v>102</v>
      </c>
      <c r="G100" s="2"/>
      <c r="H100" s="16">
        <f>ROUND(SUM(H91:H99),5)</f>
        <v>105706.92</v>
      </c>
      <c r="I100" s="9"/>
      <c r="J100" s="16">
        <f>ROUND(SUM(J91:J99),5)</f>
        <v>105707.76</v>
      </c>
      <c r="K100" s="9"/>
      <c r="L100" s="16">
        <f>ROUND((H100-J100),5)</f>
        <v>-0.84</v>
      </c>
      <c r="M100" s="9"/>
      <c r="N100" s="9"/>
      <c r="O100" s="9"/>
      <c r="P100" s="16">
        <f>ROUND(SUM(P91:P99),5)</f>
        <v>111037.18</v>
      </c>
      <c r="Q100" s="9"/>
      <c r="R100" s="13">
        <f>P100-J100</f>
        <v>5329.42</v>
      </c>
    </row>
    <row r="101" ht="15" customHeight="1">
      <c r="A101" s="2"/>
      <c r="B101" s="2"/>
      <c r="C101" s="2"/>
      <c r="D101" s="2"/>
      <c r="E101" s="2"/>
      <c r="F101" t="s" s="2">
        <v>103</v>
      </c>
      <c r="G101" s="2"/>
      <c r="H101" s="11"/>
      <c r="I101" s="9"/>
      <c r="J101" s="11"/>
      <c r="K101" s="9"/>
      <c r="L101" s="11"/>
      <c r="M101" s="9"/>
      <c r="N101" s="9"/>
      <c r="O101" s="9"/>
      <c r="P101" s="11"/>
      <c r="Q101" s="9"/>
      <c r="R101" s="12"/>
    </row>
    <row r="102" ht="15" customHeight="1">
      <c r="A102" s="2"/>
      <c r="B102" s="2"/>
      <c r="C102" s="2"/>
      <c r="D102" s="2"/>
      <c r="E102" s="2"/>
      <c r="F102" s="2"/>
      <c r="G102" t="s" s="2">
        <v>104</v>
      </c>
      <c r="H102" s="11">
        <v>63576.07</v>
      </c>
      <c r="I102" s="9"/>
      <c r="J102" s="11">
        <v>61416</v>
      </c>
      <c r="K102" s="9"/>
      <c r="L102" s="11">
        <f>ROUND((H102-J102),5)</f>
        <v>2160.07</v>
      </c>
      <c r="M102" s="9"/>
      <c r="N102" s="9"/>
      <c r="O102" s="9"/>
      <c r="P102" s="11">
        <v>70416</v>
      </c>
      <c r="Q102" s="9"/>
      <c r="R102" s="13">
        <f>P102-J102</f>
        <v>9000</v>
      </c>
    </row>
    <row r="103" ht="15" customHeight="1">
      <c r="A103" s="2"/>
      <c r="B103" s="2"/>
      <c r="C103" s="2"/>
      <c r="D103" s="2"/>
      <c r="E103" s="2"/>
      <c r="F103" s="2"/>
      <c r="G103" t="s" s="2">
        <v>105</v>
      </c>
      <c r="H103" s="11">
        <v>13780</v>
      </c>
      <c r="I103" s="9"/>
      <c r="J103" s="11">
        <v>12648</v>
      </c>
      <c r="K103" s="9"/>
      <c r="L103" s="11">
        <f>ROUND((H103-J103),5)</f>
        <v>1132</v>
      </c>
      <c r="M103" s="9"/>
      <c r="N103" s="9"/>
      <c r="O103" s="9"/>
      <c r="P103" s="11">
        <v>12924</v>
      </c>
      <c r="Q103" s="9"/>
      <c r="R103" s="13">
        <f>P103-J103</f>
        <v>276</v>
      </c>
    </row>
    <row r="104" ht="15" customHeight="1">
      <c r="A104" s="2"/>
      <c r="B104" s="2"/>
      <c r="C104" s="2"/>
      <c r="D104" s="2"/>
      <c r="E104" s="2"/>
      <c r="F104" s="2"/>
      <c r="G104" t="s" s="2">
        <v>106</v>
      </c>
      <c r="H104" s="11">
        <v>5723.27</v>
      </c>
      <c r="I104" s="9"/>
      <c r="J104" s="11">
        <v>5527.44</v>
      </c>
      <c r="K104" s="9"/>
      <c r="L104" s="11">
        <f>ROUND((H104-J104),5)</f>
        <v>195.83</v>
      </c>
      <c r="M104" s="9"/>
      <c r="N104" s="9"/>
      <c r="O104" s="9"/>
      <c r="P104" s="11">
        <v>6337.44</v>
      </c>
      <c r="Q104" s="9"/>
      <c r="R104" s="13">
        <f>P104-J104</f>
        <v>810</v>
      </c>
    </row>
    <row r="105" ht="15" customHeight="1">
      <c r="A105" s="2"/>
      <c r="B105" s="2"/>
      <c r="C105" s="2"/>
      <c r="D105" s="2"/>
      <c r="E105" s="2"/>
      <c r="F105" s="2"/>
      <c r="G105" t="s" s="2">
        <v>107</v>
      </c>
      <c r="H105" s="11">
        <v>25985.61</v>
      </c>
      <c r="I105" s="9"/>
      <c r="J105" s="11">
        <v>23587.2</v>
      </c>
      <c r="K105" s="9"/>
      <c r="L105" s="11">
        <f>ROUND((H105-J105),5)</f>
        <v>2398.41</v>
      </c>
      <c r="M105" s="9"/>
      <c r="N105" s="9"/>
      <c r="O105" s="9"/>
      <c r="P105" s="11">
        <v>29120</v>
      </c>
      <c r="Q105" s="9"/>
      <c r="R105" s="13">
        <f>P105-J105</f>
        <v>5532.8</v>
      </c>
    </row>
    <row r="106" ht="15.75" customHeight="1">
      <c r="A106" s="2"/>
      <c r="B106" s="2"/>
      <c r="C106" s="2"/>
      <c r="D106" s="2"/>
      <c r="E106" s="2"/>
      <c r="F106" s="2"/>
      <c r="G106" t="s" s="2">
        <v>108</v>
      </c>
      <c r="H106" s="14">
        <v>2370.51</v>
      </c>
      <c r="I106" s="9"/>
      <c r="J106" s="14">
        <v>2122.85</v>
      </c>
      <c r="K106" s="9"/>
      <c r="L106" s="14">
        <f>ROUND((H106-J106),5)</f>
        <v>247.66</v>
      </c>
      <c r="M106" s="9"/>
      <c r="N106" s="9"/>
      <c r="O106" s="9"/>
      <c r="P106" s="14">
        <v>2620.8</v>
      </c>
      <c r="Q106" s="9"/>
      <c r="R106" s="13">
        <f>P106-J106</f>
        <v>497.95</v>
      </c>
    </row>
    <row r="107" ht="15" customHeight="1">
      <c r="A107" s="2"/>
      <c r="B107" s="2"/>
      <c r="C107" s="2"/>
      <c r="D107" s="2"/>
      <c r="E107" s="2"/>
      <c r="F107" t="s" s="2">
        <v>109</v>
      </c>
      <c r="G107" s="2"/>
      <c r="H107" s="16">
        <f>ROUND(SUM(H101:H106),5)</f>
        <v>111435.46</v>
      </c>
      <c r="I107" s="9"/>
      <c r="J107" s="16">
        <f>ROUND(SUM(J101:J106),5)</f>
        <v>105301.49</v>
      </c>
      <c r="K107" s="9"/>
      <c r="L107" s="16">
        <f>ROUND((H107-J107),5)</f>
        <v>6133.97</v>
      </c>
      <c r="M107" s="9"/>
      <c r="N107" s="9"/>
      <c r="O107" s="9"/>
      <c r="P107" s="16">
        <f>ROUND(SUM(P101:P106),5)</f>
        <v>121418.24</v>
      </c>
      <c r="Q107" s="9"/>
      <c r="R107" s="13">
        <f>P107-J107</f>
        <v>16116.75</v>
      </c>
    </row>
    <row r="108" ht="15" customHeight="1">
      <c r="A108" s="2"/>
      <c r="B108" s="2"/>
      <c r="C108" s="2"/>
      <c r="D108" s="2"/>
      <c r="E108" s="2"/>
      <c r="F108" t="s" s="2">
        <v>110</v>
      </c>
      <c r="G108" s="2"/>
      <c r="H108" s="11">
        <v>3301</v>
      </c>
      <c r="I108" s="9"/>
      <c r="J108" s="11">
        <v>3000</v>
      </c>
      <c r="K108" s="9"/>
      <c r="L108" s="11">
        <f>ROUND((H108-J108),5)</f>
        <v>301</v>
      </c>
      <c r="M108" s="9"/>
      <c r="N108" s="9"/>
      <c r="O108" s="9"/>
      <c r="P108" s="11">
        <v>3000</v>
      </c>
      <c r="Q108" s="9"/>
      <c r="R108" s="13">
        <f>P108-J108</f>
        <v>0</v>
      </c>
    </row>
    <row r="109" ht="15" customHeight="1">
      <c r="A109" s="2"/>
      <c r="B109" s="2"/>
      <c r="C109" s="2"/>
      <c r="D109" s="2"/>
      <c r="E109" s="2"/>
      <c r="F109" t="s" s="2">
        <v>111</v>
      </c>
      <c r="G109" s="2"/>
      <c r="H109" s="11">
        <v>18725.38</v>
      </c>
      <c r="I109" s="9"/>
      <c r="J109" s="11">
        <v>20300</v>
      </c>
      <c r="K109" s="9"/>
      <c r="L109" s="11">
        <f>ROUND((H109-J109),5)</f>
        <v>-1574.62</v>
      </c>
      <c r="M109" s="9"/>
      <c r="N109" s="9"/>
      <c r="O109" s="9"/>
      <c r="P109" s="11">
        <v>24000</v>
      </c>
      <c r="Q109" s="9"/>
      <c r="R109" s="13">
        <f>P109-J109</f>
        <v>3700</v>
      </c>
    </row>
    <row r="110" ht="15.75" customHeight="1">
      <c r="A110" s="2"/>
      <c r="B110" s="2"/>
      <c r="C110" s="2"/>
      <c r="D110" s="2"/>
      <c r="E110" s="2"/>
      <c r="F110" t="s" s="2">
        <v>112</v>
      </c>
      <c r="G110" s="2"/>
      <c r="H110" s="14">
        <v>1434</v>
      </c>
      <c r="I110" s="9"/>
      <c r="J110" s="14">
        <v>1500</v>
      </c>
      <c r="K110" s="9"/>
      <c r="L110" s="14">
        <f>ROUND((H110-J110),5)</f>
        <v>-66</v>
      </c>
      <c r="M110" s="9"/>
      <c r="N110" s="9"/>
      <c r="O110" s="9"/>
      <c r="P110" s="14">
        <v>1500</v>
      </c>
      <c r="Q110" s="9"/>
      <c r="R110" s="13">
        <f>P110-J110</f>
        <v>0</v>
      </c>
    </row>
    <row r="111" ht="15" customHeight="1">
      <c r="A111" s="2"/>
      <c r="B111" s="2"/>
      <c r="C111" s="2"/>
      <c r="D111" s="2"/>
      <c r="E111" t="s" s="2">
        <v>113</v>
      </c>
      <c r="F111" s="2"/>
      <c r="G111" s="2"/>
      <c r="H111" s="16">
        <f>ROUND(H64+H90+H100+SUM(H107:H110),5)</f>
        <v>425887.82</v>
      </c>
      <c r="I111" s="9"/>
      <c r="J111" s="16">
        <f>ROUND(J64+J90+J100+SUM(J107:J110),5)</f>
        <v>429176.6</v>
      </c>
      <c r="K111" s="9"/>
      <c r="L111" s="16">
        <f>ROUND((H111-J111),5)</f>
        <v>-3288.78</v>
      </c>
      <c r="M111" s="9"/>
      <c r="N111" s="9"/>
      <c r="O111" s="9"/>
      <c r="P111" s="16">
        <f>ROUND(P64+P90+P100+SUM(P107:P110),5)</f>
        <v>484378.28</v>
      </c>
      <c r="Q111" s="9"/>
      <c r="R111" s="13">
        <f>P111-J111</f>
        <v>55201.68</v>
      </c>
    </row>
    <row r="112" ht="15" customHeight="1">
      <c r="A112" s="2"/>
      <c r="B112" s="2"/>
      <c r="C112" s="2"/>
      <c r="D112" s="2"/>
      <c r="E112" t="s" s="2">
        <v>114</v>
      </c>
      <c r="F112" s="2"/>
      <c r="G112" s="2"/>
      <c r="H112" s="11"/>
      <c r="I112" s="9"/>
      <c r="J112" s="11"/>
      <c r="K112" s="9"/>
      <c r="L112" s="11"/>
      <c r="M112" s="9"/>
      <c r="N112" s="9"/>
      <c r="O112" s="9"/>
      <c r="P112" s="11"/>
      <c r="Q112" s="9"/>
      <c r="R112" s="12"/>
    </row>
    <row r="113" ht="15" customHeight="1">
      <c r="A113" s="2"/>
      <c r="B113" s="2"/>
      <c r="C113" s="2"/>
      <c r="D113" s="2"/>
      <c r="E113" s="2"/>
      <c r="F113" t="s" s="2">
        <v>115</v>
      </c>
      <c r="G113" s="2"/>
      <c r="H113" s="11">
        <v>22117.5</v>
      </c>
      <c r="I113" s="9"/>
      <c r="J113" s="11">
        <v>28000</v>
      </c>
      <c r="K113" s="9"/>
      <c r="L113" s="11">
        <f>ROUND((H113-J113),5)</f>
        <v>-5882.5</v>
      </c>
      <c r="M113" s="9"/>
      <c r="N113" s="9"/>
      <c r="O113" s="9"/>
      <c r="P113" s="11">
        <v>28000</v>
      </c>
      <c r="Q113" s="9"/>
      <c r="R113" s="13">
        <f>P113-J113</f>
        <v>0</v>
      </c>
    </row>
    <row r="114" ht="15" customHeight="1">
      <c r="A114" s="2"/>
      <c r="B114" s="2"/>
      <c r="C114" s="2"/>
      <c r="D114" s="2"/>
      <c r="E114" s="2"/>
      <c r="F114" t="s" s="2">
        <v>116</v>
      </c>
      <c r="G114" s="2"/>
      <c r="H114" s="11">
        <v>212.5</v>
      </c>
      <c r="I114" s="9"/>
      <c r="J114" s="11">
        <v>500</v>
      </c>
      <c r="K114" s="9"/>
      <c r="L114" s="11">
        <f>ROUND((H114-J114),5)</f>
        <v>-287.5</v>
      </c>
      <c r="M114" s="9"/>
      <c r="N114" s="9"/>
      <c r="O114" s="9"/>
      <c r="P114" s="11">
        <v>500</v>
      </c>
      <c r="Q114" s="9"/>
      <c r="R114" s="13">
        <f>P114-J114</f>
        <v>0</v>
      </c>
    </row>
    <row r="115" ht="15" customHeight="1">
      <c r="A115" s="2"/>
      <c r="B115" s="2"/>
      <c r="C115" s="2"/>
      <c r="D115" s="2"/>
      <c r="E115" s="2"/>
      <c r="F115" t="s" s="2">
        <v>117</v>
      </c>
      <c r="G115" s="2"/>
      <c r="H115" s="11">
        <v>30600</v>
      </c>
      <c r="I115" s="9"/>
      <c r="J115" s="11">
        <v>30600</v>
      </c>
      <c r="K115" s="9"/>
      <c r="L115" s="11">
        <f>ROUND((H115-J115),5)</f>
        <v>0</v>
      </c>
      <c r="M115" s="9"/>
      <c r="N115" s="9"/>
      <c r="O115" s="9"/>
      <c r="P115" s="11">
        <v>42480</v>
      </c>
      <c r="Q115" s="9"/>
      <c r="R115" s="13">
        <f>P115-J115</f>
        <v>11880</v>
      </c>
    </row>
    <row r="116" ht="15" customHeight="1">
      <c r="A116" s="2"/>
      <c r="B116" s="2"/>
      <c r="C116" s="2"/>
      <c r="D116" s="2"/>
      <c r="E116" s="2"/>
      <c r="F116" t="s" s="2">
        <v>118</v>
      </c>
      <c r="G116" s="2"/>
      <c r="H116" s="11">
        <v>0</v>
      </c>
      <c r="I116" s="9"/>
      <c r="J116" s="11">
        <v>750</v>
      </c>
      <c r="K116" s="9"/>
      <c r="L116" s="11">
        <f>ROUND((H116-J116),5)</f>
        <v>-750</v>
      </c>
      <c r="M116" s="9"/>
      <c r="N116" s="9"/>
      <c r="O116" s="9"/>
      <c r="P116" s="11">
        <v>750</v>
      </c>
      <c r="Q116" s="9"/>
      <c r="R116" s="13">
        <f>P116-J116</f>
        <v>0</v>
      </c>
    </row>
    <row r="117" ht="15" customHeight="1">
      <c r="A117" s="2"/>
      <c r="B117" s="2"/>
      <c r="C117" s="2"/>
      <c r="D117" s="2"/>
      <c r="E117" s="2"/>
      <c r="F117" t="s" s="2">
        <v>119</v>
      </c>
      <c r="G117" s="2"/>
      <c r="H117" s="11">
        <v>5683</v>
      </c>
      <c r="I117" s="9"/>
      <c r="J117" s="11">
        <v>6500</v>
      </c>
      <c r="K117" s="9"/>
      <c r="L117" s="11">
        <f>ROUND((H117-J117),5)</f>
        <v>-817</v>
      </c>
      <c r="M117" s="9"/>
      <c r="N117" s="9"/>
      <c r="O117" s="9"/>
      <c r="P117" s="11">
        <v>12000</v>
      </c>
      <c r="Q117" s="9"/>
      <c r="R117" s="13">
        <f>P117-J117</f>
        <v>5500</v>
      </c>
    </row>
    <row r="118" ht="15.75" customHeight="1">
      <c r="A118" s="2"/>
      <c r="B118" s="2"/>
      <c r="C118" s="2"/>
      <c r="D118" s="2"/>
      <c r="E118" s="2"/>
      <c r="F118" t="s" s="2">
        <v>120</v>
      </c>
      <c r="G118" s="2"/>
      <c r="H118" s="14">
        <v>0</v>
      </c>
      <c r="I118" s="9"/>
      <c r="J118" s="14">
        <v>1000</v>
      </c>
      <c r="K118" s="9"/>
      <c r="L118" s="14">
        <f>ROUND((H118-J118),5)</f>
        <v>-1000</v>
      </c>
      <c r="M118" s="9"/>
      <c r="N118" s="9"/>
      <c r="O118" s="9"/>
      <c r="P118" s="14">
        <v>1000</v>
      </c>
      <c r="Q118" s="9"/>
      <c r="R118" s="13">
        <f>P118-J118</f>
        <v>0</v>
      </c>
    </row>
    <row r="119" ht="15" customHeight="1">
      <c r="A119" s="2"/>
      <c r="B119" s="2"/>
      <c r="C119" s="2"/>
      <c r="D119" s="2"/>
      <c r="E119" t="s" s="2">
        <v>121</v>
      </c>
      <c r="F119" s="2"/>
      <c r="G119" s="2"/>
      <c r="H119" s="16">
        <f>ROUND(SUM(H112:H118),5)</f>
        <v>58613</v>
      </c>
      <c r="I119" s="9"/>
      <c r="J119" s="16">
        <f>ROUND(SUM(J112:J118),5)</f>
        <v>67350</v>
      </c>
      <c r="K119" s="9"/>
      <c r="L119" s="16">
        <f>ROUND((H119-J119),5)</f>
        <v>-8737</v>
      </c>
      <c r="M119" s="9"/>
      <c r="N119" s="9"/>
      <c r="O119" s="9"/>
      <c r="P119" s="16">
        <f>ROUND(SUM(P112:P118),5)</f>
        <v>84730</v>
      </c>
      <c r="Q119" s="9"/>
      <c r="R119" s="13">
        <f>P119-J119</f>
        <v>17380</v>
      </c>
    </row>
    <row r="120" ht="15" customHeight="1">
      <c r="A120" s="2"/>
      <c r="B120" s="2"/>
      <c r="C120" s="2"/>
      <c r="D120" s="2"/>
      <c r="E120" t="s" s="2">
        <v>122</v>
      </c>
      <c r="F120" s="2"/>
      <c r="G120" s="2"/>
      <c r="H120" s="11"/>
      <c r="I120" s="9"/>
      <c r="J120" s="11"/>
      <c r="K120" s="9"/>
      <c r="L120" s="11"/>
      <c r="M120" s="9"/>
      <c r="N120" s="9"/>
      <c r="O120" s="9"/>
      <c r="P120" s="11"/>
      <c r="Q120" s="9"/>
      <c r="R120" s="12"/>
    </row>
    <row r="121" ht="15" customHeight="1">
      <c r="A121" s="2"/>
      <c r="B121" s="2"/>
      <c r="C121" s="2"/>
      <c r="D121" s="2"/>
      <c r="E121" s="2"/>
      <c r="F121" t="s" s="2">
        <v>123</v>
      </c>
      <c r="G121" s="2"/>
      <c r="H121" s="11">
        <v>64302.09</v>
      </c>
      <c r="I121" s="9"/>
      <c r="J121" s="11">
        <v>64600</v>
      </c>
      <c r="K121" s="9"/>
      <c r="L121" s="11">
        <f>ROUND((H121-J121),5)</f>
        <v>-297.91</v>
      </c>
      <c r="M121" s="9"/>
      <c r="N121" s="9"/>
      <c r="O121" s="9"/>
      <c r="P121" s="11"/>
      <c r="Q121" s="9"/>
      <c r="R121" s="13">
        <f>P121-J121</f>
        <v>-64600</v>
      </c>
    </row>
    <row r="122" ht="15" customHeight="1">
      <c r="A122" s="2"/>
      <c r="B122" s="2"/>
      <c r="C122" s="2"/>
      <c r="D122" s="2"/>
      <c r="E122" s="2"/>
      <c r="F122" t="s" s="2">
        <v>124</v>
      </c>
      <c r="G122" s="2"/>
      <c r="H122" s="11">
        <v>19682.03</v>
      </c>
      <c r="I122" s="9"/>
      <c r="J122" s="11">
        <v>20000</v>
      </c>
      <c r="K122" s="9"/>
      <c r="L122" s="11">
        <f>ROUND((H122-J122),5)</f>
        <v>-317.97</v>
      </c>
      <c r="M122" s="9"/>
      <c r="N122" s="9"/>
      <c r="O122" s="9"/>
      <c r="P122" s="11"/>
      <c r="Q122" s="9"/>
      <c r="R122" s="13">
        <f>P122-J122</f>
        <v>-20000</v>
      </c>
    </row>
    <row r="123" ht="15" customHeight="1">
      <c r="A123" s="2"/>
      <c r="B123" s="2"/>
      <c r="C123" s="2"/>
      <c r="D123" s="2"/>
      <c r="E123" s="2"/>
      <c r="F123" t="s" s="2">
        <v>125</v>
      </c>
      <c r="G123" s="2"/>
      <c r="H123" s="11">
        <v>30540.66</v>
      </c>
      <c r="I123" s="9"/>
      <c r="J123" s="11">
        <v>28252</v>
      </c>
      <c r="K123" s="9"/>
      <c r="L123" s="11">
        <f>ROUND((H123-J123),5)</f>
        <v>2288.66</v>
      </c>
      <c r="M123" s="9"/>
      <c r="N123" s="9"/>
      <c r="O123" s="9"/>
      <c r="P123" s="11">
        <v>28252</v>
      </c>
      <c r="Q123" s="9"/>
      <c r="R123" s="13">
        <f>P123-J123</f>
        <v>0</v>
      </c>
    </row>
    <row r="124" ht="15" customHeight="1">
      <c r="A124" s="2"/>
      <c r="B124" s="2"/>
      <c r="C124" s="2"/>
      <c r="D124" s="2"/>
      <c r="E124" s="2"/>
      <c r="F124" t="s" s="2">
        <v>126</v>
      </c>
      <c r="G124" s="2"/>
      <c r="H124" s="11">
        <v>272.31</v>
      </c>
      <c r="I124" s="9"/>
      <c r="J124" s="11">
        <v>750</v>
      </c>
      <c r="K124" s="9"/>
      <c r="L124" s="11">
        <f>ROUND((H124-J124),5)</f>
        <v>-477.69</v>
      </c>
      <c r="M124" s="9"/>
      <c r="N124" s="9"/>
      <c r="O124" s="9"/>
      <c r="P124" s="11">
        <v>2000</v>
      </c>
      <c r="Q124" s="9"/>
      <c r="R124" s="13">
        <f>P124-J124</f>
        <v>1250</v>
      </c>
    </row>
    <row r="125" ht="15" customHeight="1">
      <c r="A125" s="2"/>
      <c r="B125" s="2"/>
      <c r="C125" s="2"/>
      <c r="D125" s="2"/>
      <c r="E125" s="2"/>
      <c r="F125" t="s" s="2">
        <v>127</v>
      </c>
      <c r="G125" s="2"/>
      <c r="H125" s="11">
        <v>8000</v>
      </c>
      <c r="I125" s="9"/>
      <c r="J125" s="11">
        <v>8000</v>
      </c>
      <c r="K125" s="9"/>
      <c r="L125" s="11">
        <f>ROUND((H125-J125),5)</f>
        <v>0</v>
      </c>
      <c r="M125" s="9"/>
      <c r="N125" s="9"/>
      <c r="O125" s="9"/>
      <c r="P125" s="11">
        <v>9000</v>
      </c>
      <c r="Q125" s="9"/>
      <c r="R125" s="13">
        <f>P125-J125</f>
        <v>1000</v>
      </c>
    </row>
    <row r="126" ht="15" customHeight="1">
      <c r="A126" s="2"/>
      <c r="B126" s="2"/>
      <c r="C126" s="2"/>
      <c r="D126" s="2"/>
      <c r="E126" s="2"/>
      <c r="F126" t="s" s="2">
        <v>128</v>
      </c>
      <c r="G126" s="2"/>
      <c r="H126" s="11">
        <v>5445.73</v>
      </c>
      <c r="I126" s="9"/>
      <c r="J126" s="11">
        <v>5000</v>
      </c>
      <c r="K126" s="9"/>
      <c r="L126" s="11">
        <f>ROUND((H126-J126),5)</f>
        <v>445.73</v>
      </c>
      <c r="M126" s="9"/>
      <c r="N126" s="9"/>
      <c r="O126" s="9"/>
      <c r="P126" s="11">
        <v>5000</v>
      </c>
      <c r="Q126" s="9"/>
      <c r="R126" s="13">
        <f>P126-J126</f>
        <v>0</v>
      </c>
    </row>
    <row r="127" ht="15" customHeight="1">
      <c r="A127" s="2"/>
      <c r="B127" s="2"/>
      <c r="C127" s="2"/>
      <c r="D127" s="2"/>
      <c r="E127" s="2"/>
      <c r="F127" t="s" s="2">
        <v>129</v>
      </c>
      <c r="G127" s="2"/>
      <c r="H127" s="11">
        <v>26129.56</v>
      </c>
      <c r="I127" s="9"/>
      <c r="J127" s="11">
        <v>27000</v>
      </c>
      <c r="K127" s="9"/>
      <c r="L127" s="11">
        <f>ROUND((H127-J127),5)</f>
        <v>-870.4400000000001</v>
      </c>
      <c r="M127" s="9"/>
      <c r="N127" s="9"/>
      <c r="O127" s="9"/>
      <c r="P127" s="11">
        <v>27000</v>
      </c>
      <c r="Q127" s="9"/>
      <c r="R127" s="13">
        <f>P127-J127</f>
        <v>0</v>
      </c>
    </row>
    <row r="128" ht="15" customHeight="1">
      <c r="A128" s="2"/>
      <c r="B128" s="2"/>
      <c r="C128" s="2"/>
      <c r="D128" s="2"/>
      <c r="E128" s="2"/>
      <c r="F128" t="s" s="2">
        <v>130</v>
      </c>
      <c r="G128" s="2"/>
      <c r="H128" s="11">
        <v>2008.05</v>
      </c>
      <c r="I128" s="9"/>
      <c r="J128" s="11">
        <v>2400</v>
      </c>
      <c r="K128" s="9"/>
      <c r="L128" s="11">
        <f>ROUND((H128-J128),5)</f>
        <v>-391.95</v>
      </c>
      <c r="M128" s="9"/>
      <c r="N128" s="9"/>
      <c r="O128" s="9"/>
      <c r="P128" s="11">
        <v>2400</v>
      </c>
      <c r="Q128" s="9"/>
      <c r="R128" s="13">
        <f>P128-J128</f>
        <v>0</v>
      </c>
    </row>
    <row r="129" ht="15" customHeight="1">
      <c r="A129" s="2"/>
      <c r="B129" s="2"/>
      <c r="C129" s="2"/>
      <c r="D129" s="2"/>
      <c r="E129" s="2"/>
      <c r="F129" t="s" s="2">
        <v>131</v>
      </c>
      <c r="G129" s="2"/>
      <c r="H129" s="11">
        <v>1077.36</v>
      </c>
      <c r="I129" s="9"/>
      <c r="J129" s="11">
        <v>1000</v>
      </c>
      <c r="K129" s="9"/>
      <c r="L129" s="11">
        <f>ROUND((H129-J129),5)</f>
        <v>77.36</v>
      </c>
      <c r="M129" s="9"/>
      <c r="N129" s="9"/>
      <c r="O129" s="9"/>
      <c r="P129" s="11">
        <v>1000</v>
      </c>
      <c r="Q129" s="9"/>
      <c r="R129" s="13">
        <f>P129-J129</f>
        <v>0</v>
      </c>
    </row>
    <row r="130" ht="15" customHeight="1">
      <c r="A130" s="2"/>
      <c r="B130" s="2"/>
      <c r="C130" s="2"/>
      <c r="D130" s="2"/>
      <c r="E130" s="2"/>
      <c r="F130" t="s" s="2">
        <v>132</v>
      </c>
      <c r="G130" s="2"/>
      <c r="H130" s="11">
        <v>3679.92</v>
      </c>
      <c r="I130" s="9"/>
      <c r="J130" s="11">
        <v>7200</v>
      </c>
      <c r="K130" s="9"/>
      <c r="L130" s="11">
        <f>ROUND((H130-J130),5)</f>
        <v>-3520.08</v>
      </c>
      <c r="M130" s="9"/>
      <c r="N130" s="9"/>
      <c r="O130" s="9"/>
      <c r="P130" s="11">
        <v>6000</v>
      </c>
      <c r="Q130" s="9"/>
      <c r="R130" s="13">
        <f>P130-J130</f>
        <v>-1200</v>
      </c>
    </row>
    <row r="131" ht="15" customHeight="1">
      <c r="A131" s="2"/>
      <c r="B131" s="2"/>
      <c r="C131" s="2"/>
      <c r="D131" s="2"/>
      <c r="E131" s="2"/>
      <c r="F131" t="s" s="2">
        <v>133</v>
      </c>
      <c r="G131" s="2"/>
      <c r="H131" s="11">
        <v>6456.9</v>
      </c>
      <c r="I131" s="9"/>
      <c r="J131" s="11">
        <v>4000</v>
      </c>
      <c r="K131" s="9"/>
      <c r="L131" s="11">
        <f>ROUND((H131-J131),5)</f>
        <v>2456.9</v>
      </c>
      <c r="M131" s="9"/>
      <c r="N131" s="9"/>
      <c r="O131" s="9"/>
      <c r="P131" s="11">
        <v>7000</v>
      </c>
      <c r="Q131" s="9"/>
      <c r="R131" s="13">
        <f>P131-J131</f>
        <v>3000</v>
      </c>
    </row>
    <row r="132" ht="15" customHeight="1">
      <c r="A132" s="2"/>
      <c r="B132" s="2"/>
      <c r="C132" s="2"/>
      <c r="D132" s="2"/>
      <c r="E132" s="2"/>
      <c r="F132" t="s" s="2">
        <v>134</v>
      </c>
      <c r="G132" s="2"/>
      <c r="H132" s="11">
        <v>962.65</v>
      </c>
      <c r="I132" s="9"/>
      <c r="J132" s="11">
        <v>800</v>
      </c>
      <c r="K132" s="9"/>
      <c r="L132" s="11">
        <f>ROUND((H132-J132),5)</f>
        <v>162.65</v>
      </c>
      <c r="M132" s="9"/>
      <c r="N132" s="9"/>
      <c r="O132" s="9"/>
      <c r="P132" s="11">
        <v>1200</v>
      </c>
      <c r="Q132" s="9"/>
      <c r="R132" s="13">
        <f>P132-J132</f>
        <v>400</v>
      </c>
    </row>
    <row r="133" ht="15" customHeight="1">
      <c r="A133" s="2"/>
      <c r="B133" s="2"/>
      <c r="C133" s="2"/>
      <c r="D133" s="2"/>
      <c r="E133" s="2"/>
      <c r="F133" t="s" s="2">
        <v>135</v>
      </c>
      <c r="G133" s="2"/>
      <c r="H133" s="11">
        <v>14009.21</v>
      </c>
      <c r="I133" s="9"/>
      <c r="J133" s="11">
        <v>17250</v>
      </c>
      <c r="K133" s="9"/>
      <c r="L133" s="11">
        <f>ROUND((H133-J133),5)</f>
        <v>-3240.79</v>
      </c>
      <c r="M133" s="9"/>
      <c r="N133" s="9"/>
      <c r="O133" s="9"/>
      <c r="P133" s="11">
        <v>17250</v>
      </c>
      <c r="Q133" s="9"/>
      <c r="R133" s="13">
        <f>P133-J133</f>
        <v>0</v>
      </c>
    </row>
    <row r="134" ht="15" customHeight="1">
      <c r="A134" s="2"/>
      <c r="B134" s="2"/>
      <c r="C134" s="2"/>
      <c r="D134" s="2"/>
      <c r="E134" s="2"/>
      <c r="F134" t="s" s="2">
        <v>136</v>
      </c>
      <c r="G134" s="2"/>
      <c r="H134" s="11">
        <v>9713.83</v>
      </c>
      <c r="I134" s="9"/>
      <c r="J134" s="11">
        <v>12187.01</v>
      </c>
      <c r="K134" s="9"/>
      <c r="L134" s="11">
        <f>ROUND((H134-J134),5)</f>
        <v>-2473.18</v>
      </c>
      <c r="M134" s="9"/>
      <c r="N134" s="9"/>
      <c r="O134" s="9"/>
      <c r="P134" s="11">
        <v>10000</v>
      </c>
      <c r="Q134" s="9"/>
      <c r="R134" s="13">
        <f>P134-J134</f>
        <v>-2187.01</v>
      </c>
    </row>
    <row r="135" ht="15" customHeight="1">
      <c r="A135" s="2"/>
      <c r="B135" s="2"/>
      <c r="C135" s="2"/>
      <c r="D135" s="2"/>
      <c r="E135" s="2"/>
      <c r="F135" t="s" s="2">
        <v>137</v>
      </c>
      <c r="G135" s="2"/>
      <c r="H135" s="11">
        <v>7936.81</v>
      </c>
      <c r="I135" s="9"/>
      <c r="J135" s="11">
        <v>4000</v>
      </c>
      <c r="K135" s="9"/>
      <c r="L135" s="11">
        <f>ROUND((H135-J135),5)</f>
        <v>3936.81</v>
      </c>
      <c r="M135" s="9"/>
      <c r="N135" s="9"/>
      <c r="O135" s="9"/>
      <c r="P135" s="11">
        <v>4000</v>
      </c>
      <c r="Q135" s="9"/>
      <c r="R135" s="13">
        <f>P135-J135</f>
        <v>0</v>
      </c>
    </row>
    <row r="136" ht="15" customHeight="1">
      <c r="A136" s="2"/>
      <c r="B136" s="2"/>
      <c r="C136" s="2"/>
      <c r="D136" s="2"/>
      <c r="E136" s="2"/>
      <c r="F136" t="s" s="2">
        <v>138</v>
      </c>
      <c r="G136" s="2"/>
      <c r="H136" s="11">
        <v>2476.29</v>
      </c>
      <c r="I136" s="9"/>
      <c r="J136" s="11">
        <v>3500</v>
      </c>
      <c r="K136" s="9"/>
      <c r="L136" s="11">
        <f>ROUND((H136-J136),5)</f>
        <v>-1023.71</v>
      </c>
      <c r="M136" s="9"/>
      <c r="N136" s="9"/>
      <c r="O136" s="9"/>
      <c r="P136" s="11">
        <v>5000</v>
      </c>
      <c r="Q136" s="9"/>
      <c r="R136" s="13">
        <f>P136-J136</f>
        <v>1500</v>
      </c>
    </row>
    <row r="137" ht="15" customHeight="1">
      <c r="A137" s="2"/>
      <c r="B137" s="2"/>
      <c r="C137" s="2"/>
      <c r="D137" s="2"/>
      <c r="E137" s="2"/>
      <c r="F137" t="s" s="2">
        <v>139</v>
      </c>
      <c r="G137" s="2"/>
      <c r="H137" s="11">
        <v>25863.32</v>
      </c>
      <c r="I137" s="9"/>
      <c r="J137" s="11">
        <v>26000</v>
      </c>
      <c r="K137" s="9"/>
      <c r="L137" s="11">
        <f>ROUND((H137-J137),5)</f>
        <v>-136.68</v>
      </c>
      <c r="M137" s="9"/>
      <c r="N137" s="9"/>
      <c r="O137" s="9"/>
      <c r="P137" s="11">
        <v>28000</v>
      </c>
      <c r="Q137" s="9"/>
      <c r="R137" s="13">
        <f>P137-J137</f>
        <v>2000</v>
      </c>
    </row>
    <row r="138" ht="15.75" customHeight="1">
      <c r="A138" s="2"/>
      <c r="B138" s="2"/>
      <c r="C138" s="2"/>
      <c r="D138" s="2"/>
      <c r="E138" s="2"/>
      <c r="F138" t="s" s="2">
        <v>140</v>
      </c>
      <c r="G138" s="2"/>
      <c r="H138" s="14">
        <v>4669.96</v>
      </c>
      <c r="I138" s="9"/>
      <c r="J138" s="14">
        <v>5000</v>
      </c>
      <c r="K138" s="9"/>
      <c r="L138" s="14">
        <f>ROUND((H138-J138),5)</f>
        <v>-330.04</v>
      </c>
      <c r="M138" s="9"/>
      <c r="N138" s="9"/>
      <c r="O138" s="9"/>
      <c r="P138" s="14">
        <v>5000</v>
      </c>
      <c r="Q138" s="9"/>
      <c r="R138" s="15">
        <f>P138-J138</f>
        <v>0</v>
      </c>
    </row>
    <row r="139" ht="15.75" customHeight="1">
      <c r="A139" s="2"/>
      <c r="B139" s="2"/>
      <c r="C139" s="2"/>
      <c r="D139" s="2"/>
      <c r="E139" t="s" s="2">
        <v>141</v>
      </c>
      <c r="F139" s="2"/>
      <c r="G139" s="2"/>
      <c r="H139" s="18">
        <f>ROUND(SUM(H120:H138),5)</f>
        <v>233226.68</v>
      </c>
      <c r="I139" s="9"/>
      <c r="J139" s="18">
        <f>ROUND(SUM(J120:J138),5)</f>
        <v>236939.01</v>
      </c>
      <c r="K139" s="9"/>
      <c r="L139" s="18">
        <f>ROUND((H139-J139),5)</f>
        <v>-3712.33</v>
      </c>
      <c r="M139" s="9"/>
      <c r="N139" s="9"/>
      <c r="O139" s="9"/>
      <c r="P139" s="18">
        <f>ROUND(SUM(P120:P138),5)</f>
        <v>158102</v>
      </c>
      <c r="Q139" s="9"/>
      <c r="R139" s="20">
        <f>P139-J139</f>
        <v>-78837.009999999995</v>
      </c>
    </row>
    <row r="140" ht="15.75" customHeight="1">
      <c r="A140" s="2"/>
      <c r="B140" s="2"/>
      <c r="C140" s="2"/>
      <c r="D140" t="s" s="2">
        <v>142</v>
      </c>
      <c r="E140" s="2"/>
      <c r="F140" s="2"/>
      <c r="G140" s="2"/>
      <c r="H140" s="18">
        <f>ROUND(H27+H38+H52+H58+H63+H111+H119+H139,5)</f>
        <v>869800.61</v>
      </c>
      <c r="I140" s="9"/>
      <c r="J140" s="18">
        <f>ROUND(J27+J38+J52+J58+J63+J111+J119+J139,5)</f>
        <v>883132.21</v>
      </c>
      <c r="K140" s="9"/>
      <c r="L140" s="18">
        <f>ROUND((H140-J140),5)</f>
        <v>-13331.6</v>
      </c>
      <c r="M140" s="9"/>
      <c r="N140" s="9"/>
      <c r="O140" s="9"/>
      <c r="P140" s="18">
        <f>ROUND(P27+P38+P52+P58+P63+P111+P119+P139,5)</f>
        <v>894973.28</v>
      </c>
      <c r="Q140" s="9"/>
      <c r="R140" s="20">
        <f>P140-J140</f>
        <v>11841.07</v>
      </c>
    </row>
    <row r="141" ht="15.75" customHeight="1">
      <c r="A141" s="2"/>
      <c r="B141" t="s" s="2">
        <v>143</v>
      </c>
      <c r="C141" s="2"/>
      <c r="D141" s="2"/>
      <c r="E141" s="2"/>
      <c r="F141" s="2"/>
      <c r="G141" s="2"/>
      <c r="H141" s="18">
        <f>ROUND(H3+H26-H140,5)</f>
        <v>8504.1</v>
      </c>
      <c r="I141" s="9"/>
      <c r="J141" s="18">
        <f>ROUND(J3+J26-J140,5)</f>
        <v>4430.17</v>
      </c>
      <c r="K141" s="9"/>
      <c r="L141" s="18">
        <f>ROUND((H141-J141),5)</f>
        <v>4073.93</v>
      </c>
      <c r="M141" s="9"/>
      <c r="N141" s="9"/>
      <c r="O141" s="9"/>
      <c r="P141" s="18">
        <f>ROUND(P3+P26-P140,5)</f>
        <v>5895.72</v>
      </c>
      <c r="Q141" s="9"/>
      <c r="R141" s="20">
        <f>P141-J141</f>
        <v>1465.55</v>
      </c>
    </row>
    <row r="142" ht="12" customHeight="1">
      <c r="A142" t="s" s="2">
        <v>144</v>
      </c>
      <c r="B142" s="2"/>
      <c r="C142" s="2"/>
      <c r="D142" s="2"/>
      <c r="E142" s="2"/>
      <c r="F142" s="2"/>
      <c r="G142" s="2"/>
      <c r="H142" s="21">
        <f>H141</f>
        <v>8504.1</v>
      </c>
      <c r="I142" s="2"/>
      <c r="J142" s="21">
        <f>J141</f>
        <v>4430.17</v>
      </c>
      <c r="K142" s="2"/>
      <c r="L142" s="21">
        <f>ROUND((H142-J142),5)</f>
        <v>4073.93</v>
      </c>
      <c r="M142" s="2"/>
      <c r="N142" s="2"/>
      <c r="O142" s="2"/>
      <c r="P142" s="21">
        <f>P141</f>
        <v>5895.72</v>
      </c>
      <c r="Q142" s="2"/>
      <c r="R142" s="21">
        <f>P142-J142</f>
        <v>1465.55</v>
      </c>
    </row>
  </sheetData>
  <pageMargins left="0.7" right="0.7" top="0.75" bottom="0.75" header="0.1" footer="0.3"/>
  <pageSetup firstPageNumber="1" fitToHeight="1" fitToWidth="1" scale="100" useFirstPageNumber="0" orientation="portrait" pageOrder="downThenOver"/>
  <headerFooter>
    <oddHeader>&amp;C&amp;"Arial,Bold"&amp;10&amp;K000000 January 2022 through December 2023</oddHeader>
    <oddFooter>&amp;R&amp;"Calibri,Regular"&amp;11&amp;K000000&amp;"Arial,Bold"&amp;8&amp;P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